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universityofexeteruk-my.sharepoint.com/personal/c_perry_exeter_ac_uk/Documents/Research folder/ReefBudget - Leverhulme International Network/Eastern Tropical Pacific spreadsheets and files/"/>
    </mc:Choice>
  </mc:AlternateContent>
  <xr:revisionPtr revIDLastSave="59" documentId="11_DBAE39932DE03FCD310B661145F2FDBD5F0F7D0E" xr6:coauthVersionLast="47" xr6:coauthVersionMax="47" xr10:uidLastSave="{7C06167A-424B-43DF-8902-03BAACF89719}"/>
  <bookViews>
    <workbookView xWindow="-108" yWindow="-108" windowWidth="23256" windowHeight="14016" activeTab="5" xr2:uid="{00000000-000D-0000-FFFF-FFFF00000000}"/>
  </bookViews>
  <sheets>
    <sheet name="Site Description" sheetId="1" r:id="rId1"/>
    <sheet name="Data Entry" sheetId="7" r:id="rId2"/>
    <sheet name="Density" sheetId="2" r:id="rId3"/>
    <sheet name="Biomass" sheetId="6" r:id="rId4"/>
    <sheet name="Bioerosion Rates" sheetId="4" r:id="rId5"/>
    <sheet name="Equations" sheetId="3" r:id="rId6"/>
    <sheet name="Results"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3" i="1" l="1"/>
  <c r="D7" i="2" s="1"/>
  <c r="D7" i="6" s="1"/>
  <c r="C33" i="1"/>
  <c r="D27" i="2" s="1"/>
  <c r="D33" i="1"/>
  <c r="D47" i="2" s="1"/>
  <c r="E33" i="1"/>
  <c r="D67" i="2" s="1"/>
  <c r="E32" i="2"/>
  <c r="E32" i="6" s="1"/>
  <c r="L21" i="3"/>
  <c r="O41" i="3"/>
  <c r="O57" i="3" s="1"/>
  <c r="H73" i="3" s="1"/>
  <c r="O73" i="3" s="1"/>
  <c r="H6" i="3" s="1"/>
  <c r="E15" i="3"/>
  <c r="F15" i="3"/>
  <c r="G15" i="3"/>
  <c r="H15" i="3"/>
  <c r="I15" i="3"/>
  <c r="D15" i="3"/>
  <c r="C35" i="2"/>
  <c r="C35" i="6" s="1"/>
  <c r="D35" i="2"/>
  <c r="G35" i="2"/>
  <c r="G35" i="6" s="1"/>
  <c r="B32" i="2"/>
  <c r="B32" i="6" s="1"/>
  <c r="C32" i="2"/>
  <c r="C32" i="6" s="1"/>
  <c r="D32" i="2"/>
  <c r="D32" i="6" s="1"/>
  <c r="F32" i="2"/>
  <c r="F32" i="6" s="1"/>
  <c r="G32" i="2"/>
  <c r="G32" i="6" s="1"/>
  <c r="C33" i="2"/>
  <c r="C33" i="6" s="1"/>
  <c r="D33" i="2"/>
  <c r="D33" i="6" s="1"/>
  <c r="F33" i="2"/>
  <c r="F33" i="6"/>
  <c r="G33" i="2"/>
  <c r="G33" i="6" s="1"/>
  <c r="C34" i="2"/>
  <c r="C34" i="6" s="1"/>
  <c r="F34" i="2"/>
  <c r="F34" i="6" s="1"/>
  <c r="G34" i="2"/>
  <c r="G34" i="6" s="1"/>
  <c r="C55" i="2"/>
  <c r="C55" i="6"/>
  <c r="E55" i="2"/>
  <c r="E55" i="6" s="1"/>
  <c r="G55" i="2"/>
  <c r="G55" i="6" s="1"/>
  <c r="B52" i="2"/>
  <c r="B52" i="6" s="1"/>
  <c r="D52" i="2"/>
  <c r="D52" i="6" s="1"/>
  <c r="F52" i="2"/>
  <c r="F52" i="6" s="1"/>
  <c r="C53" i="2"/>
  <c r="C53" i="6" s="1"/>
  <c r="G53" i="2"/>
  <c r="G53" i="6" s="1"/>
  <c r="D54" i="2"/>
  <c r="D54" i="6" s="1"/>
  <c r="F54" i="2"/>
  <c r="F54" i="6" s="1"/>
  <c r="C75" i="2"/>
  <c r="C75" i="6" s="1"/>
  <c r="D75" i="2"/>
  <c r="D75" i="6" s="1"/>
  <c r="F75" i="2"/>
  <c r="F75" i="6" s="1"/>
  <c r="G75" i="2"/>
  <c r="G75" i="6" s="1"/>
  <c r="C72" i="2"/>
  <c r="C72" i="6" s="1"/>
  <c r="D72" i="2"/>
  <c r="D72" i="6" s="1"/>
  <c r="E72" i="2"/>
  <c r="G72" i="2"/>
  <c r="G72" i="6"/>
  <c r="B73" i="2"/>
  <c r="B73" i="6" s="1"/>
  <c r="D73" i="2"/>
  <c r="D73" i="6" s="1"/>
  <c r="E73" i="2"/>
  <c r="E73" i="6" s="1"/>
  <c r="F73" i="2"/>
  <c r="F73" i="6" s="1"/>
  <c r="G73" i="2"/>
  <c r="G73" i="6" s="1"/>
  <c r="B74" i="2"/>
  <c r="C74" i="2"/>
  <c r="C74" i="6" s="1"/>
  <c r="E74" i="2"/>
  <c r="E74" i="6" s="1"/>
  <c r="F74" i="2"/>
  <c r="F74" i="6" s="1"/>
  <c r="G74" i="2"/>
  <c r="G74" i="6" s="1"/>
  <c r="F77" i="5"/>
  <c r="F33" i="1"/>
  <c r="G33" i="1"/>
  <c r="H77" i="5"/>
  <c r="H33" i="1"/>
  <c r="I33" i="1"/>
  <c r="J77" i="5"/>
  <c r="J33" i="1"/>
  <c r="K33" i="1"/>
  <c r="L77" i="5"/>
  <c r="B29" i="2"/>
  <c r="B29" i="6" s="1"/>
  <c r="C29" i="2"/>
  <c r="C29" i="6" s="1"/>
  <c r="D29" i="2"/>
  <c r="D29" i="6" s="1"/>
  <c r="F29" i="2"/>
  <c r="F29" i="6" s="1"/>
  <c r="G29" i="2"/>
  <c r="G29" i="6" s="1"/>
  <c r="B30" i="2"/>
  <c r="B30" i="6" s="1"/>
  <c r="C30" i="2"/>
  <c r="C30" i="6" s="1"/>
  <c r="D30" i="2"/>
  <c r="D30" i="6" s="1"/>
  <c r="E30" i="2"/>
  <c r="E30" i="6"/>
  <c r="F30" i="2"/>
  <c r="F30" i="6" s="1"/>
  <c r="G30" i="2"/>
  <c r="G30" i="6"/>
  <c r="D76" i="5"/>
  <c r="B49" i="2"/>
  <c r="B49" i="6" s="1"/>
  <c r="C49" i="2"/>
  <c r="C49" i="6" s="1"/>
  <c r="D49" i="2"/>
  <c r="D49" i="6" s="1"/>
  <c r="E49" i="2"/>
  <c r="E49" i="6" s="1"/>
  <c r="F49" i="2"/>
  <c r="F49" i="6" s="1"/>
  <c r="G49" i="2"/>
  <c r="G49" i="6" s="1"/>
  <c r="B50" i="2"/>
  <c r="B50" i="6" s="1"/>
  <c r="C50" i="2"/>
  <c r="C50" i="6" s="1"/>
  <c r="D50" i="2"/>
  <c r="D50" i="6" s="1"/>
  <c r="E50" i="2"/>
  <c r="E50" i="6" s="1"/>
  <c r="F50" i="2"/>
  <c r="F50" i="6" s="1"/>
  <c r="G50" i="2"/>
  <c r="G50" i="6" s="1"/>
  <c r="E76" i="5"/>
  <c r="B69" i="2"/>
  <c r="B69" i="6" s="1"/>
  <c r="C69" i="2"/>
  <c r="C69" i="6" s="1"/>
  <c r="D69" i="2"/>
  <c r="D69" i="6" s="1"/>
  <c r="E69" i="2"/>
  <c r="E69" i="6" s="1"/>
  <c r="F69" i="2"/>
  <c r="G69" i="2"/>
  <c r="G69" i="6"/>
  <c r="B70" i="2"/>
  <c r="B70" i="6" s="1"/>
  <c r="C70" i="2"/>
  <c r="C70" i="6" s="1"/>
  <c r="D70" i="2"/>
  <c r="D70" i="6" s="1"/>
  <c r="E70" i="2"/>
  <c r="E70" i="6" s="1"/>
  <c r="F70" i="2"/>
  <c r="F70" i="6"/>
  <c r="G70" i="2"/>
  <c r="G70" i="6" s="1"/>
  <c r="F76" i="5"/>
  <c r="H76" i="5"/>
  <c r="I76" i="5"/>
  <c r="J76" i="5"/>
  <c r="L76" i="5"/>
  <c r="H32" i="2"/>
  <c r="I32" i="2" s="1"/>
  <c r="D44" i="5" s="1"/>
  <c r="H33" i="2"/>
  <c r="H34" i="2"/>
  <c r="H35" i="2"/>
  <c r="D54" i="5"/>
  <c r="H52" i="2"/>
  <c r="H53" i="2"/>
  <c r="H54" i="2"/>
  <c r="H55" i="2"/>
  <c r="E54" i="5"/>
  <c r="H72" i="2"/>
  <c r="H73" i="2"/>
  <c r="H74" i="2"/>
  <c r="H75" i="2"/>
  <c r="F54" i="5"/>
  <c r="H54" i="5"/>
  <c r="J54" i="5"/>
  <c r="K54" i="5"/>
  <c r="L54" i="5"/>
  <c r="B24" i="2"/>
  <c r="C24" i="2"/>
  <c r="C24" i="6" s="1"/>
  <c r="D24" i="2"/>
  <c r="D24" i="6"/>
  <c r="E24" i="2"/>
  <c r="E24" i="6" s="1"/>
  <c r="F24" i="2"/>
  <c r="F24" i="6" s="1"/>
  <c r="G24" i="2"/>
  <c r="G24" i="6" s="1"/>
  <c r="B44" i="2"/>
  <c r="B44" i="6" s="1"/>
  <c r="C44" i="2"/>
  <c r="C44" i="6" s="1"/>
  <c r="D44" i="2"/>
  <c r="D44" i="6" s="1"/>
  <c r="E44" i="2"/>
  <c r="E44" i="6" s="1"/>
  <c r="F44" i="2"/>
  <c r="F44" i="6" s="1"/>
  <c r="G44" i="2"/>
  <c r="G44" i="6" s="1"/>
  <c r="B64" i="2"/>
  <c r="B64" i="6" s="1"/>
  <c r="C64" i="2"/>
  <c r="C64" i="6" s="1"/>
  <c r="D64" i="2"/>
  <c r="D64" i="6" s="1"/>
  <c r="E64" i="2"/>
  <c r="E64" i="6" s="1"/>
  <c r="F64" i="2"/>
  <c r="F64" i="6"/>
  <c r="G64" i="2"/>
  <c r="G64" i="6" s="1"/>
  <c r="B104" i="2"/>
  <c r="B104" i="6" s="1"/>
  <c r="C104" i="2"/>
  <c r="C104" i="6" s="1"/>
  <c r="D104" i="2"/>
  <c r="D104" i="6" s="1"/>
  <c r="E104" i="2"/>
  <c r="E104" i="6" s="1"/>
  <c r="F104" i="2"/>
  <c r="F104" i="6"/>
  <c r="G104" i="2"/>
  <c r="C124" i="2"/>
  <c r="C124" i="6"/>
  <c r="F124" i="2"/>
  <c r="F124" i="6" s="1"/>
  <c r="B144" i="2"/>
  <c r="B144" i="6" s="1"/>
  <c r="C144" i="2"/>
  <c r="C144" i="6" s="1"/>
  <c r="D144" i="2"/>
  <c r="D144" i="6" s="1"/>
  <c r="E144" i="2"/>
  <c r="E144" i="6" s="1"/>
  <c r="F144" i="2"/>
  <c r="F144" i="6" s="1"/>
  <c r="G144" i="2"/>
  <c r="G144" i="6" s="1"/>
  <c r="D164" i="2"/>
  <c r="D164" i="6" s="1"/>
  <c r="F164" i="2"/>
  <c r="F164" i="6" s="1"/>
  <c r="G164" i="2"/>
  <c r="G164" i="6" s="1"/>
  <c r="B184" i="2"/>
  <c r="B184" i="6"/>
  <c r="C184" i="2"/>
  <c r="C184" i="6" s="1"/>
  <c r="D184" i="2"/>
  <c r="D184" i="6" s="1"/>
  <c r="E184" i="2"/>
  <c r="E184" i="6" s="1"/>
  <c r="F184" i="2"/>
  <c r="F184" i="6" s="1"/>
  <c r="G184" i="2"/>
  <c r="G184" i="6" s="1"/>
  <c r="B25" i="2"/>
  <c r="B25" i="6" s="1"/>
  <c r="C25" i="2"/>
  <c r="D25" i="2"/>
  <c r="D25" i="6" s="1"/>
  <c r="E25" i="2"/>
  <c r="E25" i="6" s="1"/>
  <c r="F25" i="2"/>
  <c r="F25" i="6" s="1"/>
  <c r="G25" i="2"/>
  <c r="G25" i="6" s="1"/>
  <c r="B45" i="2"/>
  <c r="B45" i="6" s="1"/>
  <c r="C45" i="2"/>
  <c r="C45" i="6" s="1"/>
  <c r="D45" i="2"/>
  <c r="D45" i="6" s="1"/>
  <c r="E45" i="2"/>
  <c r="E45" i="6"/>
  <c r="F45" i="2"/>
  <c r="F45" i="6" s="1"/>
  <c r="G45" i="2"/>
  <c r="G45" i="6" s="1"/>
  <c r="B65" i="2"/>
  <c r="C65" i="2"/>
  <c r="C65" i="6" s="1"/>
  <c r="D65" i="2"/>
  <c r="D65" i="6" s="1"/>
  <c r="E65" i="2"/>
  <c r="E65" i="6" s="1"/>
  <c r="F65" i="2"/>
  <c r="G65" i="2"/>
  <c r="G65" i="6" s="1"/>
  <c r="F85" i="2"/>
  <c r="F85" i="6" s="1"/>
  <c r="B105" i="2"/>
  <c r="B105" i="6" s="1"/>
  <c r="C105" i="2"/>
  <c r="C105" i="6" s="1"/>
  <c r="D105" i="2"/>
  <c r="D105" i="6" s="1"/>
  <c r="E105" i="2"/>
  <c r="E105" i="6" s="1"/>
  <c r="F105" i="2"/>
  <c r="F105" i="6" s="1"/>
  <c r="G105" i="2"/>
  <c r="G105" i="6" s="1"/>
  <c r="B125" i="2"/>
  <c r="B125" i="6" s="1"/>
  <c r="C125" i="2"/>
  <c r="C125" i="6" s="1"/>
  <c r="F125" i="2"/>
  <c r="F125" i="6" s="1"/>
  <c r="B145" i="2"/>
  <c r="B145" i="6" s="1"/>
  <c r="C145" i="2"/>
  <c r="C145" i="6" s="1"/>
  <c r="D145" i="2"/>
  <c r="D145" i="6" s="1"/>
  <c r="E145" i="2"/>
  <c r="E145" i="6" s="1"/>
  <c r="F145" i="2"/>
  <c r="F145" i="6" s="1"/>
  <c r="G145" i="2"/>
  <c r="G145" i="6" s="1"/>
  <c r="B165" i="2"/>
  <c r="B165" i="6" s="1"/>
  <c r="D165" i="2"/>
  <c r="D165" i="6" s="1"/>
  <c r="E165" i="2"/>
  <c r="E165" i="6" s="1"/>
  <c r="B185" i="2"/>
  <c r="B185" i="6" s="1"/>
  <c r="C185" i="2"/>
  <c r="C185" i="6" s="1"/>
  <c r="D185" i="2"/>
  <c r="D185" i="6" s="1"/>
  <c r="E185" i="2"/>
  <c r="E185" i="6" s="1"/>
  <c r="F185" i="2"/>
  <c r="F185" i="6" s="1"/>
  <c r="G185" i="2"/>
  <c r="G185" i="6" s="1"/>
  <c r="B26" i="2"/>
  <c r="B26" i="6" s="1"/>
  <c r="C26" i="2"/>
  <c r="C26" i="6" s="1"/>
  <c r="D26" i="2"/>
  <c r="D26" i="6"/>
  <c r="E26" i="2"/>
  <c r="E26" i="6" s="1"/>
  <c r="F26" i="2"/>
  <c r="F26" i="6"/>
  <c r="G26" i="2"/>
  <c r="G26" i="6" s="1"/>
  <c r="B46" i="2"/>
  <c r="B46" i="6" s="1"/>
  <c r="C46" i="2"/>
  <c r="C46" i="6"/>
  <c r="D46" i="2"/>
  <c r="D46" i="6" s="1"/>
  <c r="E46" i="2"/>
  <c r="F46" i="2"/>
  <c r="F46" i="6" s="1"/>
  <c r="G46" i="2"/>
  <c r="G46" i="6" s="1"/>
  <c r="B66" i="2"/>
  <c r="B66" i="6" s="1"/>
  <c r="C66" i="2"/>
  <c r="C66" i="6"/>
  <c r="D66" i="2"/>
  <c r="D66" i="6" s="1"/>
  <c r="E66" i="2"/>
  <c r="E66" i="6"/>
  <c r="F66" i="2"/>
  <c r="F66" i="6" s="1"/>
  <c r="G66" i="2"/>
  <c r="G66" i="6" s="1"/>
  <c r="E86" i="2"/>
  <c r="E86" i="6" s="1"/>
  <c r="B106" i="2"/>
  <c r="B106" i="6" s="1"/>
  <c r="C106" i="2"/>
  <c r="C106" i="6"/>
  <c r="D106" i="2"/>
  <c r="D106" i="6" s="1"/>
  <c r="E106" i="2"/>
  <c r="E106" i="6" s="1"/>
  <c r="F106" i="2"/>
  <c r="F106" i="6" s="1"/>
  <c r="G106" i="2"/>
  <c r="G106" i="6"/>
  <c r="C126" i="2"/>
  <c r="C126" i="6"/>
  <c r="D126" i="2"/>
  <c r="D126" i="6" s="1"/>
  <c r="F126" i="2"/>
  <c r="F126" i="6" s="1"/>
  <c r="G126" i="2"/>
  <c r="G126" i="6" s="1"/>
  <c r="B146" i="2"/>
  <c r="B146" i="6" s="1"/>
  <c r="C146" i="2"/>
  <c r="C146" i="6"/>
  <c r="D146" i="2"/>
  <c r="D146" i="6" s="1"/>
  <c r="E146" i="2"/>
  <c r="E146" i="6"/>
  <c r="F146" i="2"/>
  <c r="F146" i="6" s="1"/>
  <c r="G146" i="2"/>
  <c r="G146" i="6"/>
  <c r="B166" i="2"/>
  <c r="D166" i="2"/>
  <c r="D166" i="6" s="1"/>
  <c r="E166" i="2"/>
  <c r="E166" i="6" s="1"/>
  <c r="F166" i="2"/>
  <c r="F166" i="6" s="1"/>
  <c r="G166" i="2"/>
  <c r="G166" i="6" s="1"/>
  <c r="B186" i="2"/>
  <c r="B186" i="6"/>
  <c r="C186" i="2"/>
  <c r="D186" i="2"/>
  <c r="D186" i="6" s="1"/>
  <c r="E186" i="2"/>
  <c r="E186" i="6" s="1"/>
  <c r="F186" i="2"/>
  <c r="F186" i="6" s="1"/>
  <c r="G186" i="2"/>
  <c r="G186" i="6" s="1"/>
  <c r="B27" i="2"/>
  <c r="B27" i="6" s="1"/>
  <c r="C27" i="2"/>
  <c r="C27" i="6"/>
  <c r="D27" i="6"/>
  <c r="E27" i="2"/>
  <c r="E27" i="6" s="1"/>
  <c r="F27" i="2"/>
  <c r="F27" i="6"/>
  <c r="G27" i="2"/>
  <c r="G27" i="6" s="1"/>
  <c r="B47" i="2"/>
  <c r="B47" i="6" s="1"/>
  <c r="C47" i="2"/>
  <c r="C47" i="6" s="1"/>
  <c r="D47" i="6"/>
  <c r="E47" i="2"/>
  <c r="E47" i="6" s="1"/>
  <c r="F47" i="2"/>
  <c r="F47" i="6"/>
  <c r="G47" i="2"/>
  <c r="B67" i="2"/>
  <c r="B67" i="6" s="1"/>
  <c r="C67" i="2"/>
  <c r="C67" i="6" s="1"/>
  <c r="D67" i="6"/>
  <c r="E67" i="2"/>
  <c r="F67" i="2"/>
  <c r="F67" i="6" s="1"/>
  <c r="G67" i="2"/>
  <c r="G67" i="6"/>
  <c r="B87" i="2"/>
  <c r="B87" i="6" s="1"/>
  <c r="E87" i="2"/>
  <c r="E87" i="6" s="1"/>
  <c r="B107" i="2"/>
  <c r="B107" i="6" s="1"/>
  <c r="C107" i="2"/>
  <c r="D107" i="2"/>
  <c r="D107" i="6" s="1"/>
  <c r="E107" i="2"/>
  <c r="E107" i="6"/>
  <c r="F107" i="2"/>
  <c r="F107" i="6" s="1"/>
  <c r="G107" i="2"/>
  <c r="G107" i="6" s="1"/>
  <c r="B127" i="2"/>
  <c r="B127" i="6"/>
  <c r="C127" i="2"/>
  <c r="C127" i="6" s="1"/>
  <c r="E127" i="2"/>
  <c r="E127" i="6" s="1"/>
  <c r="F127" i="2"/>
  <c r="F127" i="6" s="1"/>
  <c r="G127" i="2"/>
  <c r="G127" i="6" s="1"/>
  <c r="B147" i="2"/>
  <c r="B147" i="6" s="1"/>
  <c r="C147" i="2"/>
  <c r="C147" i="6"/>
  <c r="D147" i="2"/>
  <c r="D147" i="6" s="1"/>
  <c r="E147" i="2"/>
  <c r="E147" i="6" s="1"/>
  <c r="F147" i="2"/>
  <c r="F147" i="6" s="1"/>
  <c r="G147" i="2"/>
  <c r="G147" i="6" s="1"/>
  <c r="B167" i="2"/>
  <c r="B167" i="6"/>
  <c r="C167" i="2"/>
  <c r="C167" i="6" s="1"/>
  <c r="D167" i="2"/>
  <c r="D167" i="6"/>
  <c r="E167" i="2"/>
  <c r="E167" i="6" s="1"/>
  <c r="F167" i="2"/>
  <c r="F167" i="6"/>
  <c r="G167" i="2"/>
  <c r="G167" i="6" s="1"/>
  <c r="B187" i="2"/>
  <c r="B187" i="6"/>
  <c r="C187" i="2"/>
  <c r="D187" i="2"/>
  <c r="D187" i="6"/>
  <c r="E187" i="2"/>
  <c r="E187" i="6" s="1"/>
  <c r="F187" i="2"/>
  <c r="F187" i="6"/>
  <c r="G187" i="2"/>
  <c r="G187" i="6" s="1"/>
  <c r="C95" i="2"/>
  <c r="C95" i="6" s="1"/>
  <c r="E95" i="2"/>
  <c r="G95" i="2"/>
  <c r="G95" i="6" s="1"/>
  <c r="B115" i="2"/>
  <c r="B115" i="6"/>
  <c r="C115" i="2"/>
  <c r="C115" i="6" s="1"/>
  <c r="D115" i="2"/>
  <c r="D115" i="6"/>
  <c r="E115" i="2"/>
  <c r="E115" i="6" s="1"/>
  <c r="F115" i="2"/>
  <c r="F115" i="6"/>
  <c r="G115" i="2"/>
  <c r="G115" i="6" s="1"/>
  <c r="B135" i="2"/>
  <c r="B135" i="6"/>
  <c r="C135" i="2"/>
  <c r="C135" i="6" s="1"/>
  <c r="D135" i="2"/>
  <c r="D135" i="6"/>
  <c r="E135" i="2"/>
  <c r="E135" i="6" s="1"/>
  <c r="F135" i="2"/>
  <c r="F135" i="6"/>
  <c r="G135" i="2"/>
  <c r="G135" i="6" s="1"/>
  <c r="B155" i="2"/>
  <c r="B155" i="6"/>
  <c r="C155" i="2"/>
  <c r="C155" i="6" s="1"/>
  <c r="D155" i="2"/>
  <c r="D155" i="6"/>
  <c r="E155" i="2"/>
  <c r="E155" i="6" s="1"/>
  <c r="F155" i="2"/>
  <c r="F155" i="6"/>
  <c r="G155" i="2"/>
  <c r="G155" i="6" s="1"/>
  <c r="B175" i="2"/>
  <c r="B175" i="6"/>
  <c r="C175" i="2"/>
  <c r="C175" i="6" s="1"/>
  <c r="D175" i="2"/>
  <c r="D175" i="6"/>
  <c r="E175" i="2"/>
  <c r="E175" i="6" s="1"/>
  <c r="F175" i="2"/>
  <c r="F175" i="6"/>
  <c r="G175" i="2"/>
  <c r="G175" i="6" s="1"/>
  <c r="B195" i="2"/>
  <c r="B195" i="6"/>
  <c r="C195" i="2"/>
  <c r="C195" i="6" s="1"/>
  <c r="D195" i="2"/>
  <c r="D195" i="6"/>
  <c r="E195" i="2"/>
  <c r="E195" i="6" s="1"/>
  <c r="F195" i="2"/>
  <c r="F195" i="6"/>
  <c r="G195" i="2"/>
  <c r="G195" i="6" s="1"/>
  <c r="D89" i="2"/>
  <c r="F89" i="2"/>
  <c r="F89" i="6" s="1"/>
  <c r="G89" i="2"/>
  <c r="G89" i="6" s="1"/>
  <c r="B109" i="2"/>
  <c r="B109" i="6"/>
  <c r="C109" i="2"/>
  <c r="C109" i="6" s="1"/>
  <c r="D109" i="2"/>
  <c r="D109" i="6"/>
  <c r="E109" i="2"/>
  <c r="F109" i="2"/>
  <c r="F109" i="6" s="1"/>
  <c r="G109" i="2"/>
  <c r="G109" i="6" s="1"/>
  <c r="B129" i="2"/>
  <c r="C129" i="2"/>
  <c r="C129" i="6" s="1"/>
  <c r="D129" i="2"/>
  <c r="D129" i="6" s="1"/>
  <c r="E129" i="2"/>
  <c r="E129" i="6"/>
  <c r="F129" i="2"/>
  <c r="F129" i="6" s="1"/>
  <c r="G129" i="2"/>
  <c r="G129" i="6"/>
  <c r="B149" i="2"/>
  <c r="B149" i="6" s="1"/>
  <c r="C149" i="2"/>
  <c r="D149" i="2"/>
  <c r="D149" i="6" s="1"/>
  <c r="E149" i="2"/>
  <c r="E149" i="6" s="1"/>
  <c r="F149" i="2"/>
  <c r="F149" i="6"/>
  <c r="G149" i="2"/>
  <c r="G149" i="6" s="1"/>
  <c r="B169" i="2"/>
  <c r="C169" i="2"/>
  <c r="C169" i="6"/>
  <c r="D169" i="2"/>
  <c r="D169" i="6" s="1"/>
  <c r="E169" i="2"/>
  <c r="E169" i="6"/>
  <c r="F169" i="2"/>
  <c r="F169" i="6" s="1"/>
  <c r="G169" i="2"/>
  <c r="G169" i="6" s="1"/>
  <c r="B189" i="2"/>
  <c r="B189" i="6"/>
  <c r="C189" i="2"/>
  <c r="D189" i="2"/>
  <c r="D189" i="6"/>
  <c r="E189" i="2"/>
  <c r="E189" i="6" s="1"/>
  <c r="F189" i="2"/>
  <c r="F189" i="6" s="1"/>
  <c r="G189" i="2"/>
  <c r="G189" i="6" s="1"/>
  <c r="B90" i="2"/>
  <c r="B90" i="6" s="1"/>
  <c r="D90" i="2"/>
  <c r="D90" i="6" s="1"/>
  <c r="F90" i="2"/>
  <c r="F90" i="6" s="1"/>
  <c r="B110" i="2"/>
  <c r="B110" i="6" s="1"/>
  <c r="C110" i="2"/>
  <c r="C110" i="6" s="1"/>
  <c r="D110" i="2"/>
  <c r="D110" i="6" s="1"/>
  <c r="E110" i="2"/>
  <c r="E110" i="6"/>
  <c r="F110" i="2"/>
  <c r="F110" i="6" s="1"/>
  <c r="G110" i="2"/>
  <c r="G110" i="6"/>
  <c r="B130" i="2"/>
  <c r="B130" i="6" s="1"/>
  <c r="C130" i="2"/>
  <c r="C130" i="6" s="1"/>
  <c r="D130" i="2"/>
  <c r="D130" i="6" s="1"/>
  <c r="E130" i="2"/>
  <c r="E130" i="6" s="1"/>
  <c r="F130" i="2"/>
  <c r="F130" i="6"/>
  <c r="G130" i="2"/>
  <c r="G130" i="6" s="1"/>
  <c r="B150" i="2"/>
  <c r="B150" i="6"/>
  <c r="C150" i="2"/>
  <c r="C150" i="6" s="1"/>
  <c r="D150" i="2"/>
  <c r="D150" i="6"/>
  <c r="E150" i="2"/>
  <c r="E150" i="6" s="1"/>
  <c r="F150" i="2"/>
  <c r="F150" i="6"/>
  <c r="G150" i="2"/>
  <c r="G150" i="6" s="1"/>
  <c r="B170" i="2"/>
  <c r="B170" i="6"/>
  <c r="C170" i="2"/>
  <c r="C170" i="6" s="1"/>
  <c r="D170" i="2"/>
  <c r="D170" i="6"/>
  <c r="E170" i="2"/>
  <c r="E170" i="6" s="1"/>
  <c r="F170" i="2"/>
  <c r="F170" i="6"/>
  <c r="G170" i="2"/>
  <c r="G170" i="6" s="1"/>
  <c r="B190" i="2"/>
  <c r="B190" i="6"/>
  <c r="C190" i="2"/>
  <c r="D190" i="2"/>
  <c r="D190" i="6"/>
  <c r="E190" i="2"/>
  <c r="E190" i="6" s="1"/>
  <c r="F190" i="2"/>
  <c r="F190" i="6"/>
  <c r="G190" i="2"/>
  <c r="G190" i="6" s="1"/>
  <c r="C92" i="2"/>
  <c r="C92" i="6" s="1"/>
  <c r="D92" i="2"/>
  <c r="D92" i="6"/>
  <c r="F92" i="2"/>
  <c r="F92" i="6"/>
  <c r="G92" i="2"/>
  <c r="G92" i="6" s="1"/>
  <c r="B112" i="2"/>
  <c r="C112" i="2"/>
  <c r="D112" i="2"/>
  <c r="D112" i="6" s="1"/>
  <c r="E112" i="2"/>
  <c r="E112" i="6" s="1"/>
  <c r="F112" i="2"/>
  <c r="G112" i="2"/>
  <c r="G112" i="6"/>
  <c r="B132" i="2"/>
  <c r="B132" i="6" s="1"/>
  <c r="C132" i="2"/>
  <c r="C132" i="6" s="1"/>
  <c r="D132" i="2"/>
  <c r="E132" i="2"/>
  <c r="E132" i="6" s="1"/>
  <c r="F132" i="2"/>
  <c r="F132" i="6"/>
  <c r="F139" i="6" s="1"/>
  <c r="G132" i="2"/>
  <c r="G132" i="6" s="1"/>
  <c r="B152" i="2"/>
  <c r="C152" i="2"/>
  <c r="C152" i="6" s="1"/>
  <c r="D152" i="2"/>
  <c r="D152" i="6" s="1"/>
  <c r="E152" i="2"/>
  <c r="E152" i="6" s="1"/>
  <c r="F152" i="2"/>
  <c r="F152" i="6" s="1"/>
  <c r="G152" i="2"/>
  <c r="G152" i="6"/>
  <c r="G159" i="6" s="1"/>
  <c r="B172" i="2"/>
  <c r="B172" i="6"/>
  <c r="C172" i="2"/>
  <c r="D172" i="2"/>
  <c r="D172" i="6" s="1"/>
  <c r="D179" i="6" s="1"/>
  <c r="E172" i="2"/>
  <c r="E172" i="6" s="1"/>
  <c r="F172" i="2"/>
  <c r="F172" i="6" s="1"/>
  <c r="G172" i="2"/>
  <c r="G172" i="6" s="1"/>
  <c r="B192" i="2"/>
  <c r="B199" i="2" s="1"/>
  <c r="C192" i="2"/>
  <c r="C192" i="6"/>
  <c r="D192" i="2"/>
  <c r="D192" i="6" s="1"/>
  <c r="E192" i="2"/>
  <c r="F192" i="2"/>
  <c r="F192" i="6" s="1"/>
  <c r="G192" i="2"/>
  <c r="C93" i="2"/>
  <c r="C93" i="6"/>
  <c r="D93" i="2"/>
  <c r="D93" i="6" s="1"/>
  <c r="F93" i="2"/>
  <c r="F93" i="6" s="1"/>
  <c r="G93" i="2"/>
  <c r="G93" i="6" s="1"/>
  <c r="B113" i="2"/>
  <c r="B113" i="6"/>
  <c r="C113" i="2"/>
  <c r="D113" i="2"/>
  <c r="D113" i="6"/>
  <c r="E113" i="2"/>
  <c r="F113" i="2"/>
  <c r="F113" i="6" s="1"/>
  <c r="G113" i="2"/>
  <c r="B133" i="2"/>
  <c r="B133" i="6"/>
  <c r="C133" i="2"/>
  <c r="C133" i="6"/>
  <c r="D133" i="2"/>
  <c r="D133" i="6"/>
  <c r="E133" i="2"/>
  <c r="E133" i="6"/>
  <c r="F133" i="2"/>
  <c r="F133" i="6"/>
  <c r="G133" i="2"/>
  <c r="G133" i="6"/>
  <c r="B153" i="2"/>
  <c r="B153" i="6"/>
  <c r="C153" i="2"/>
  <c r="C153" i="6"/>
  <c r="D153" i="2"/>
  <c r="D153" i="6"/>
  <c r="E153" i="2"/>
  <c r="E153" i="6"/>
  <c r="F153" i="2"/>
  <c r="F153" i="6"/>
  <c r="G153" i="2"/>
  <c r="G153" i="6"/>
  <c r="B173" i="2"/>
  <c r="B173" i="6"/>
  <c r="C173" i="2"/>
  <c r="C173" i="6"/>
  <c r="D173" i="2"/>
  <c r="D173" i="6"/>
  <c r="E173" i="2"/>
  <c r="E173" i="6"/>
  <c r="F173" i="2"/>
  <c r="F173" i="6"/>
  <c r="G173" i="2"/>
  <c r="G173" i="6"/>
  <c r="B193" i="2"/>
  <c r="B193" i="6"/>
  <c r="C193" i="2"/>
  <c r="C193" i="6"/>
  <c r="D193" i="2"/>
  <c r="D193" i="6"/>
  <c r="E193" i="2"/>
  <c r="E193" i="6"/>
  <c r="F193" i="2"/>
  <c r="F193" i="6"/>
  <c r="G193" i="2"/>
  <c r="G193" i="6"/>
  <c r="B37" i="2"/>
  <c r="C37" i="2"/>
  <c r="C37" i="6" s="1"/>
  <c r="D37" i="2"/>
  <c r="D37" i="6"/>
  <c r="E37" i="2"/>
  <c r="F37" i="2"/>
  <c r="F37" i="6" s="1"/>
  <c r="G37" i="2"/>
  <c r="G37" i="6" s="1"/>
  <c r="B57" i="2"/>
  <c r="B57" i="6" s="1"/>
  <c r="C57" i="2"/>
  <c r="D57" i="2"/>
  <c r="D57" i="6" s="1"/>
  <c r="E57" i="2"/>
  <c r="E57" i="6" s="1"/>
  <c r="F57" i="2"/>
  <c r="G57" i="2"/>
  <c r="G57" i="6"/>
  <c r="B77" i="2"/>
  <c r="B77" i="6" s="1"/>
  <c r="C77" i="2"/>
  <c r="D77" i="2"/>
  <c r="D77" i="6" s="1"/>
  <c r="E77" i="2"/>
  <c r="E77" i="6" s="1"/>
  <c r="F77" i="2"/>
  <c r="F77" i="6"/>
  <c r="G77" i="2"/>
  <c r="G77" i="6" s="1"/>
  <c r="B97" i="2"/>
  <c r="C97" i="2"/>
  <c r="C97" i="6" s="1"/>
  <c r="D97" i="2"/>
  <c r="D97" i="6" s="1"/>
  <c r="F97" i="2"/>
  <c r="F97" i="6" s="1"/>
  <c r="G97" i="2"/>
  <c r="G97" i="6" s="1"/>
  <c r="B117" i="2"/>
  <c r="B117" i="6"/>
  <c r="C117" i="2"/>
  <c r="D117" i="2"/>
  <c r="D117" i="6" s="1"/>
  <c r="E117" i="2"/>
  <c r="E117" i="6" s="1"/>
  <c r="F117" i="2"/>
  <c r="F117" i="6" s="1"/>
  <c r="G117" i="2"/>
  <c r="G117" i="6" s="1"/>
  <c r="B137" i="2"/>
  <c r="B137" i="6" s="1"/>
  <c r="C137" i="2"/>
  <c r="C137" i="6"/>
  <c r="D137" i="2"/>
  <c r="E137" i="2"/>
  <c r="E137" i="6" s="1"/>
  <c r="F137" i="2"/>
  <c r="F137" i="6" s="1"/>
  <c r="G137" i="2"/>
  <c r="G137" i="6" s="1"/>
  <c r="B157" i="2"/>
  <c r="B157" i="6" s="1"/>
  <c r="I157" i="6" s="1"/>
  <c r="J72" i="5" s="1"/>
  <c r="C157" i="2"/>
  <c r="C157" i="6" s="1"/>
  <c r="D157" i="2"/>
  <c r="D157" i="6"/>
  <c r="E157" i="2"/>
  <c r="E157" i="6" s="1"/>
  <c r="F157" i="2"/>
  <c r="F157" i="6" s="1"/>
  <c r="G157" i="2"/>
  <c r="G157" i="6" s="1"/>
  <c r="B177" i="2"/>
  <c r="B177" i="6" s="1"/>
  <c r="C177" i="2"/>
  <c r="C177" i="6"/>
  <c r="D177" i="2"/>
  <c r="D177" i="6" s="1"/>
  <c r="E177" i="2"/>
  <c r="E177" i="6" s="1"/>
  <c r="F177" i="2"/>
  <c r="G177" i="2"/>
  <c r="G177" i="6" s="1"/>
  <c r="B197" i="2"/>
  <c r="C197" i="2"/>
  <c r="C197" i="6" s="1"/>
  <c r="D197" i="2"/>
  <c r="D197" i="6" s="1"/>
  <c r="E197" i="2"/>
  <c r="E197" i="6" s="1"/>
  <c r="F197" i="2"/>
  <c r="F197" i="6"/>
  <c r="G197" i="2"/>
  <c r="B38" i="2"/>
  <c r="B38" i="6" s="1"/>
  <c r="C38" i="2"/>
  <c r="C38" i="6"/>
  <c r="D38" i="2"/>
  <c r="D38" i="6" s="1"/>
  <c r="E38" i="2"/>
  <c r="E38" i="6" s="1"/>
  <c r="F38" i="2"/>
  <c r="G38" i="2"/>
  <c r="G38" i="6"/>
  <c r="B58" i="2"/>
  <c r="B58" i="6"/>
  <c r="C58" i="2"/>
  <c r="C58" i="6" s="1"/>
  <c r="D58" i="2"/>
  <c r="D58" i="6" s="1"/>
  <c r="E58" i="2"/>
  <c r="E58" i="6" s="1"/>
  <c r="F58" i="2"/>
  <c r="F58" i="6" s="1"/>
  <c r="G58" i="2"/>
  <c r="G58" i="6" s="1"/>
  <c r="B78" i="2"/>
  <c r="C78" i="2"/>
  <c r="C78" i="6" s="1"/>
  <c r="D78" i="2"/>
  <c r="D78" i="6" s="1"/>
  <c r="E78" i="2"/>
  <c r="E78" i="6"/>
  <c r="F78" i="2"/>
  <c r="F78" i="6" s="1"/>
  <c r="G78" i="2"/>
  <c r="G78" i="6"/>
  <c r="B98" i="2"/>
  <c r="B98" i="6" s="1"/>
  <c r="D98" i="2"/>
  <c r="D98" i="6" s="1"/>
  <c r="E98" i="2"/>
  <c r="E98" i="6" s="1"/>
  <c r="G98" i="2"/>
  <c r="G98" i="6" s="1"/>
  <c r="B118" i="2"/>
  <c r="B118" i="6" s="1"/>
  <c r="C118" i="2"/>
  <c r="C118" i="6" s="1"/>
  <c r="D118" i="2"/>
  <c r="D118" i="6" s="1"/>
  <c r="E118" i="2"/>
  <c r="E118" i="6"/>
  <c r="F118" i="2"/>
  <c r="F118" i="6" s="1"/>
  <c r="G118" i="2"/>
  <c r="G118" i="6" s="1"/>
  <c r="B138" i="2"/>
  <c r="C138" i="2"/>
  <c r="C138" i="6"/>
  <c r="D138" i="2"/>
  <c r="D138" i="6" s="1"/>
  <c r="E138" i="2"/>
  <c r="E138" i="6" s="1"/>
  <c r="F138" i="2"/>
  <c r="F138" i="6" s="1"/>
  <c r="G138" i="2"/>
  <c r="G138" i="6"/>
  <c r="B158" i="2"/>
  <c r="B158" i="6" s="1"/>
  <c r="C158" i="2"/>
  <c r="C158" i="6" s="1"/>
  <c r="D158" i="2"/>
  <c r="D158" i="6" s="1"/>
  <c r="E158" i="2"/>
  <c r="E158" i="6"/>
  <c r="F158" i="2"/>
  <c r="F158" i="6" s="1"/>
  <c r="G158" i="2"/>
  <c r="G158" i="6" s="1"/>
  <c r="B178" i="2"/>
  <c r="B178" i="6" s="1"/>
  <c r="C178" i="2"/>
  <c r="C178" i="6"/>
  <c r="D178" i="2"/>
  <c r="D178" i="6" s="1"/>
  <c r="E178" i="2"/>
  <c r="E178" i="6" s="1"/>
  <c r="F178" i="2"/>
  <c r="F178" i="6" s="1"/>
  <c r="G178" i="2"/>
  <c r="G178" i="6"/>
  <c r="B198" i="2"/>
  <c r="B198" i="6" s="1"/>
  <c r="C198" i="2"/>
  <c r="C198" i="6"/>
  <c r="D198" i="2"/>
  <c r="D198" i="6" s="1"/>
  <c r="E198" i="2"/>
  <c r="E198" i="6" s="1"/>
  <c r="F198" i="2"/>
  <c r="F198" i="6" s="1"/>
  <c r="G198" i="2"/>
  <c r="G198" i="6"/>
  <c r="C94" i="2"/>
  <c r="C94" i="6"/>
  <c r="D94" i="2"/>
  <c r="D94" i="6" s="1"/>
  <c r="F94" i="2"/>
  <c r="F94" i="6" s="1"/>
  <c r="G94" i="2"/>
  <c r="B114" i="2"/>
  <c r="B114" i="6"/>
  <c r="C114" i="2"/>
  <c r="D114" i="2"/>
  <c r="D114" i="6"/>
  <c r="E114" i="2"/>
  <c r="E114" i="6" s="1"/>
  <c r="F114" i="2"/>
  <c r="F114" i="6" s="1"/>
  <c r="G114" i="2"/>
  <c r="B134" i="2"/>
  <c r="B134" i="6"/>
  <c r="C134" i="2"/>
  <c r="C134" i="6"/>
  <c r="D134" i="2"/>
  <c r="D134" i="6"/>
  <c r="E134" i="2"/>
  <c r="E134" i="6"/>
  <c r="F134" i="2"/>
  <c r="F134" i="6"/>
  <c r="G134" i="2"/>
  <c r="G134" i="6"/>
  <c r="B154" i="2"/>
  <c r="B154" i="6"/>
  <c r="C154" i="2"/>
  <c r="C154" i="6"/>
  <c r="D154" i="2"/>
  <c r="D154" i="6"/>
  <c r="E154" i="2"/>
  <c r="E154" i="6"/>
  <c r="F154" i="2"/>
  <c r="F154" i="6"/>
  <c r="G154" i="2"/>
  <c r="G154" i="6"/>
  <c r="B174" i="2"/>
  <c r="B174" i="6"/>
  <c r="C174" i="2"/>
  <c r="C174" i="6"/>
  <c r="D174" i="2"/>
  <c r="D174" i="6"/>
  <c r="E174" i="2"/>
  <c r="E174" i="6"/>
  <c r="F174" i="2"/>
  <c r="F174" i="6"/>
  <c r="G174" i="2"/>
  <c r="G174" i="6"/>
  <c r="B194" i="2"/>
  <c r="B194" i="6"/>
  <c r="C194" i="2"/>
  <c r="C194" i="6"/>
  <c r="D194" i="2"/>
  <c r="D194" i="6"/>
  <c r="E194" i="2"/>
  <c r="E194" i="6"/>
  <c r="F194" i="2"/>
  <c r="F194" i="6"/>
  <c r="G194" i="2"/>
  <c r="G194" i="6"/>
  <c r="L75" i="5"/>
  <c r="K75" i="5"/>
  <c r="J75" i="5"/>
  <c r="I75" i="5"/>
  <c r="H75" i="5"/>
  <c r="G75" i="5"/>
  <c r="F75" i="5"/>
  <c r="E75" i="5"/>
  <c r="D75" i="5"/>
  <c r="L74" i="5"/>
  <c r="K74" i="5"/>
  <c r="J74" i="5"/>
  <c r="I74" i="5"/>
  <c r="H74" i="5"/>
  <c r="G74" i="5"/>
  <c r="F74" i="5"/>
  <c r="E74" i="5"/>
  <c r="D74" i="5"/>
  <c r="H92" i="2"/>
  <c r="H112" i="2"/>
  <c r="H132" i="2"/>
  <c r="H132" i="4" s="1"/>
  <c r="H152" i="2"/>
  <c r="H172" i="2"/>
  <c r="H192" i="2"/>
  <c r="H93" i="2"/>
  <c r="H93" i="4" s="1"/>
  <c r="H113" i="2"/>
  <c r="H133" i="2"/>
  <c r="H153" i="2"/>
  <c r="I153" i="2"/>
  <c r="J45" i="5" s="1"/>
  <c r="H173" i="2"/>
  <c r="H193" i="2"/>
  <c r="I193" i="2"/>
  <c r="L45" i="5" s="1"/>
  <c r="H95" i="2"/>
  <c r="H115" i="2"/>
  <c r="H135" i="2"/>
  <c r="I135" i="2"/>
  <c r="I47" i="5" s="1"/>
  <c r="H155" i="2"/>
  <c r="H175" i="2"/>
  <c r="I175" i="2" s="1"/>
  <c r="K47" i="5" s="1"/>
  <c r="H195" i="2"/>
  <c r="H29" i="2"/>
  <c r="H49" i="2"/>
  <c r="I49" i="2"/>
  <c r="E41" i="5" s="1"/>
  <c r="H69" i="2"/>
  <c r="H89" i="2"/>
  <c r="H109" i="2"/>
  <c r="H129" i="2"/>
  <c r="H149" i="2"/>
  <c r="H169" i="2"/>
  <c r="H189" i="2"/>
  <c r="H30" i="2"/>
  <c r="I30" i="2" s="1"/>
  <c r="D42" i="5" s="1"/>
  <c r="H50" i="2"/>
  <c r="I50" i="2" s="1"/>
  <c r="E42" i="5" s="1"/>
  <c r="H70" i="2"/>
  <c r="I70" i="2"/>
  <c r="F42" i="5" s="1"/>
  <c r="H110" i="2"/>
  <c r="I110" i="2"/>
  <c r="H42" i="5" s="1"/>
  <c r="H130" i="2"/>
  <c r="H150" i="2"/>
  <c r="H170" i="2"/>
  <c r="H190" i="2"/>
  <c r="L53" i="5"/>
  <c r="K53" i="5"/>
  <c r="J53" i="5"/>
  <c r="I53" i="5"/>
  <c r="H53" i="5"/>
  <c r="G53" i="5"/>
  <c r="F53" i="5"/>
  <c r="E53" i="5"/>
  <c r="D53" i="5"/>
  <c r="H24" i="2"/>
  <c r="H44" i="2"/>
  <c r="H64" i="2"/>
  <c r="H84" i="2"/>
  <c r="H104" i="2"/>
  <c r="H124" i="2"/>
  <c r="H144" i="2"/>
  <c r="H164" i="2"/>
  <c r="H184" i="2"/>
  <c r="I184" i="2"/>
  <c r="L36" i="5" s="1"/>
  <c r="H25" i="2"/>
  <c r="H45" i="2"/>
  <c r="I45" i="2" s="1"/>
  <c r="E37" i="5" s="1"/>
  <c r="H65" i="2"/>
  <c r="H85" i="2"/>
  <c r="H105" i="2"/>
  <c r="I105" i="2" s="1"/>
  <c r="H37" i="5" s="1"/>
  <c r="H125" i="2"/>
  <c r="H145" i="2"/>
  <c r="I145" i="2" s="1"/>
  <c r="J37" i="5" s="1"/>
  <c r="H165" i="2"/>
  <c r="H185" i="2"/>
  <c r="H26" i="2"/>
  <c r="H46" i="2"/>
  <c r="H66" i="2"/>
  <c r="I66" i="2" s="1"/>
  <c r="F38" i="5"/>
  <c r="H86" i="2"/>
  <c r="H106" i="2"/>
  <c r="I106" i="2" s="1"/>
  <c r="H38" i="5" s="1"/>
  <c r="H126" i="2"/>
  <c r="H146" i="2"/>
  <c r="I146" i="2"/>
  <c r="J38" i="5" s="1"/>
  <c r="H166" i="2"/>
  <c r="H186" i="2"/>
  <c r="H27" i="2"/>
  <c r="I27" i="2"/>
  <c r="D39" i="5" s="1"/>
  <c r="H47" i="2"/>
  <c r="H67" i="2"/>
  <c r="H87" i="2"/>
  <c r="H107" i="2"/>
  <c r="H127" i="2"/>
  <c r="H127" i="6" s="1"/>
  <c r="H147" i="2"/>
  <c r="H167" i="2"/>
  <c r="H187" i="2"/>
  <c r="L52" i="5"/>
  <c r="K52" i="5"/>
  <c r="J52" i="5"/>
  <c r="I52" i="5"/>
  <c r="H52" i="5"/>
  <c r="G52" i="5"/>
  <c r="F52" i="5"/>
  <c r="E52" i="5"/>
  <c r="D52" i="5"/>
  <c r="H37" i="2"/>
  <c r="H57" i="2"/>
  <c r="H77" i="2"/>
  <c r="H77" i="4" s="1"/>
  <c r="H97" i="2"/>
  <c r="H117" i="2"/>
  <c r="H137" i="2"/>
  <c r="H157" i="2"/>
  <c r="I157" i="2"/>
  <c r="J49" i="5" s="1"/>
  <c r="H177" i="2"/>
  <c r="H197" i="2"/>
  <c r="H197" i="6" s="1"/>
  <c r="H38" i="2"/>
  <c r="H38" i="4" s="1"/>
  <c r="H58" i="2"/>
  <c r="I58" i="2"/>
  <c r="H78" i="2"/>
  <c r="H98" i="2"/>
  <c r="H118" i="2"/>
  <c r="H118" i="6" s="1"/>
  <c r="H138" i="2"/>
  <c r="H138" i="4" s="1"/>
  <c r="H158" i="2"/>
  <c r="H178" i="2"/>
  <c r="H198" i="2"/>
  <c r="L51" i="5"/>
  <c r="K51" i="5"/>
  <c r="J51" i="5"/>
  <c r="I51" i="5"/>
  <c r="H51" i="5"/>
  <c r="G51" i="5"/>
  <c r="F51" i="5"/>
  <c r="E51" i="5"/>
  <c r="D51" i="5"/>
  <c r="H94" i="2"/>
  <c r="H114" i="2"/>
  <c r="H134" i="2"/>
  <c r="H154" i="2"/>
  <c r="I154" i="2" s="1"/>
  <c r="J46" i="5" s="1"/>
  <c r="H174" i="2"/>
  <c r="I174" i="2" s="1"/>
  <c r="K46" i="5" s="1"/>
  <c r="H194" i="2"/>
  <c r="P40" i="3"/>
  <c r="P56" i="3" s="1"/>
  <c r="I72" i="3" s="1"/>
  <c r="P72" i="3" s="1"/>
  <c r="I5" i="3" s="1"/>
  <c r="H44" i="4" s="1"/>
  <c r="K40" i="3"/>
  <c r="K56" i="3" s="1"/>
  <c r="D72" i="3" s="1"/>
  <c r="K72" i="3" s="1"/>
  <c r="D5" i="3" s="1"/>
  <c r="L40" i="3"/>
  <c r="L56" i="3" s="1"/>
  <c r="E72" i="3" s="1"/>
  <c r="L72" i="3" s="1"/>
  <c r="E5" i="3" s="1"/>
  <c r="M40" i="3"/>
  <c r="M56" i="3" s="1"/>
  <c r="F72" i="3" s="1"/>
  <c r="M72" i="3" s="1"/>
  <c r="F5" i="3" s="1"/>
  <c r="N40" i="3"/>
  <c r="N56" i="3" s="1"/>
  <c r="G72" i="3" s="1"/>
  <c r="N72" i="3" s="1"/>
  <c r="G5" i="3" s="1"/>
  <c r="O40" i="3"/>
  <c r="O56" i="3" s="1"/>
  <c r="H72" i="3"/>
  <c r="O72" i="3" s="1"/>
  <c r="H5" i="3" s="1"/>
  <c r="G44" i="4" s="1"/>
  <c r="P41" i="3"/>
  <c r="P57" i="3" s="1"/>
  <c r="I73" i="3" s="1"/>
  <c r="P73" i="3" s="1"/>
  <c r="I6" i="3" s="1"/>
  <c r="H65" i="4" s="1"/>
  <c r="K41" i="3"/>
  <c r="K57" i="3" s="1"/>
  <c r="D73" i="3" s="1"/>
  <c r="K73" i="3" s="1"/>
  <c r="D6" i="3" s="1"/>
  <c r="C45" i="4" s="1"/>
  <c r="L41" i="3"/>
  <c r="L57" i="3" s="1"/>
  <c r="E73" i="3" s="1"/>
  <c r="L73" i="3" s="1"/>
  <c r="E6" i="3" s="1"/>
  <c r="M41" i="3"/>
  <c r="M57" i="3" s="1"/>
  <c r="F73" i="3" s="1"/>
  <c r="M73" i="3" s="1"/>
  <c r="F6" i="3" s="1"/>
  <c r="N41" i="3"/>
  <c r="N57" i="3" s="1"/>
  <c r="G73" i="3" s="1"/>
  <c r="N73" i="3" s="1"/>
  <c r="G6" i="3" s="1"/>
  <c r="F45" i="4" s="1"/>
  <c r="G25" i="4"/>
  <c r="C29" i="4"/>
  <c r="D29" i="4"/>
  <c r="G29" i="4"/>
  <c r="H29" i="4"/>
  <c r="G30" i="4"/>
  <c r="H30" i="4"/>
  <c r="C32" i="4"/>
  <c r="D32" i="4"/>
  <c r="E32" i="4"/>
  <c r="F32" i="4"/>
  <c r="G32" i="4"/>
  <c r="H32" i="4"/>
  <c r="I32" i="4"/>
  <c r="D21" i="5" s="1"/>
  <c r="C33" i="4"/>
  <c r="D33" i="4"/>
  <c r="F33" i="4"/>
  <c r="G33" i="4"/>
  <c r="H33" i="4"/>
  <c r="C34" i="4"/>
  <c r="F34" i="4"/>
  <c r="G34" i="4"/>
  <c r="H34" i="4"/>
  <c r="C35" i="4"/>
  <c r="G35" i="4"/>
  <c r="H35" i="4"/>
  <c r="F37" i="4"/>
  <c r="C37" i="4"/>
  <c r="D37" i="4"/>
  <c r="G37" i="4"/>
  <c r="H37" i="4"/>
  <c r="C38" i="4"/>
  <c r="D38" i="4"/>
  <c r="E38" i="4"/>
  <c r="G38" i="4"/>
  <c r="D28" i="5"/>
  <c r="G45" i="4"/>
  <c r="C49" i="4"/>
  <c r="D49" i="4"/>
  <c r="G49" i="4"/>
  <c r="H49" i="4"/>
  <c r="G50" i="4"/>
  <c r="H50" i="4"/>
  <c r="D52" i="4"/>
  <c r="F52" i="4"/>
  <c r="H52" i="4"/>
  <c r="C53" i="4"/>
  <c r="G53" i="4"/>
  <c r="H53" i="4"/>
  <c r="D54" i="4"/>
  <c r="F54" i="4"/>
  <c r="H54" i="4"/>
  <c r="C55" i="4"/>
  <c r="E55" i="4"/>
  <c r="G55" i="4"/>
  <c r="H55" i="4"/>
  <c r="C57" i="4"/>
  <c r="D57" i="4"/>
  <c r="E57" i="4"/>
  <c r="G57" i="4"/>
  <c r="H57" i="4"/>
  <c r="C58" i="4"/>
  <c r="D58" i="4"/>
  <c r="E58" i="4"/>
  <c r="G58" i="4"/>
  <c r="H58" i="4"/>
  <c r="E28" i="5"/>
  <c r="H64" i="4"/>
  <c r="C65" i="4"/>
  <c r="G65" i="4"/>
  <c r="C69" i="4"/>
  <c r="D69" i="4"/>
  <c r="G69" i="4"/>
  <c r="H69" i="4"/>
  <c r="G70" i="4"/>
  <c r="H70" i="4"/>
  <c r="C72" i="4"/>
  <c r="D72" i="4"/>
  <c r="E72" i="4"/>
  <c r="G72" i="4"/>
  <c r="H72" i="4"/>
  <c r="D73" i="4"/>
  <c r="E73" i="4"/>
  <c r="F73" i="4"/>
  <c r="G73" i="4"/>
  <c r="H73" i="4"/>
  <c r="C74" i="4"/>
  <c r="E74" i="4"/>
  <c r="F74" i="4"/>
  <c r="G74" i="4"/>
  <c r="H74" i="4"/>
  <c r="C75" i="4"/>
  <c r="D75" i="4"/>
  <c r="F75" i="4"/>
  <c r="G75" i="4"/>
  <c r="H75" i="4"/>
  <c r="F77" i="4"/>
  <c r="D77" i="4"/>
  <c r="E77" i="4"/>
  <c r="G77" i="4"/>
  <c r="C78" i="4"/>
  <c r="E78" i="4"/>
  <c r="F78" i="4"/>
  <c r="G78" i="4"/>
  <c r="H78" i="4"/>
  <c r="F28" i="5"/>
  <c r="G28" i="5"/>
  <c r="H28" i="5"/>
  <c r="I28" i="5"/>
  <c r="J28" i="5"/>
  <c r="K28" i="5"/>
  <c r="L28" i="5"/>
  <c r="D29" i="5"/>
  <c r="E29" i="5"/>
  <c r="F29" i="5"/>
  <c r="G29" i="5"/>
  <c r="H29" i="5"/>
  <c r="I29" i="5"/>
  <c r="J29" i="5"/>
  <c r="K29" i="5"/>
  <c r="L29" i="5"/>
  <c r="D30" i="5"/>
  <c r="E30" i="5"/>
  <c r="F30" i="5"/>
  <c r="G30" i="5"/>
  <c r="H30" i="5"/>
  <c r="I30" i="5"/>
  <c r="J30" i="5"/>
  <c r="K30" i="5"/>
  <c r="L30" i="5"/>
  <c r="D31" i="5"/>
  <c r="E31" i="5"/>
  <c r="F31" i="5"/>
  <c r="G31" i="5"/>
  <c r="H31" i="5"/>
  <c r="I31" i="5"/>
  <c r="J31" i="5"/>
  <c r="K31" i="5"/>
  <c r="L31" i="5"/>
  <c r="C94" i="4"/>
  <c r="D94" i="4"/>
  <c r="F94" i="4"/>
  <c r="H94" i="4"/>
  <c r="C114" i="4"/>
  <c r="D114" i="4"/>
  <c r="E114" i="4"/>
  <c r="F114" i="4"/>
  <c r="H114" i="4"/>
  <c r="C134" i="4"/>
  <c r="D134" i="4"/>
  <c r="E134" i="4"/>
  <c r="F134" i="4"/>
  <c r="G134" i="4"/>
  <c r="C154" i="4"/>
  <c r="D154" i="4"/>
  <c r="E154" i="4"/>
  <c r="F154" i="4"/>
  <c r="I154" i="4" s="1"/>
  <c r="J23" i="5" s="1"/>
  <c r="G154" i="4"/>
  <c r="H154" i="4"/>
  <c r="C174" i="4"/>
  <c r="D174" i="4"/>
  <c r="E174" i="4"/>
  <c r="F174" i="4"/>
  <c r="G174" i="4"/>
  <c r="H174" i="4"/>
  <c r="C194" i="4"/>
  <c r="D194" i="4"/>
  <c r="E194" i="4"/>
  <c r="F194" i="4"/>
  <c r="G194" i="4"/>
  <c r="C92" i="4"/>
  <c r="D92" i="4"/>
  <c r="F92" i="4"/>
  <c r="G92" i="4"/>
  <c r="H92" i="4"/>
  <c r="D112" i="4"/>
  <c r="E112" i="4"/>
  <c r="G112" i="4"/>
  <c r="H112" i="4"/>
  <c r="D132" i="4"/>
  <c r="E132" i="4"/>
  <c r="F132" i="4"/>
  <c r="G132" i="4"/>
  <c r="C152" i="4"/>
  <c r="D152" i="4"/>
  <c r="I152" i="4" s="1"/>
  <c r="J21" i="5" s="1"/>
  <c r="E152" i="4"/>
  <c r="F152" i="4"/>
  <c r="G152" i="4"/>
  <c r="H152" i="4"/>
  <c r="E172" i="4"/>
  <c r="F172" i="4"/>
  <c r="G172" i="4"/>
  <c r="H172" i="4"/>
  <c r="C192" i="4"/>
  <c r="D192" i="4"/>
  <c r="F192" i="4"/>
  <c r="H192" i="4"/>
  <c r="C93" i="4"/>
  <c r="D93" i="4"/>
  <c r="F93" i="4"/>
  <c r="G93" i="4"/>
  <c r="C113" i="4"/>
  <c r="D113" i="4"/>
  <c r="F113" i="4"/>
  <c r="H113" i="4"/>
  <c r="C133" i="4"/>
  <c r="D133" i="4"/>
  <c r="E133" i="4"/>
  <c r="F133" i="4"/>
  <c r="G133" i="4"/>
  <c r="H133" i="4"/>
  <c r="C153" i="4"/>
  <c r="D153" i="4"/>
  <c r="E153" i="4"/>
  <c r="F153" i="4"/>
  <c r="G153" i="4"/>
  <c r="H153" i="4"/>
  <c r="C173" i="4"/>
  <c r="D173" i="4"/>
  <c r="E173" i="4"/>
  <c r="F173" i="4"/>
  <c r="G173" i="4"/>
  <c r="H173" i="4"/>
  <c r="C193" i="4"/>
  <c r="D193" i="4"/>
  <c r="E193" i="4"/>
  <c r="F193" i="4"/>
  <c r="G193" i="4"/>
  <c r="H193" i="4"/>
  <c r="C95" i="4"/>
  <c r="G95" i="4"/>
  <c r="H95" i="4"/>
  <c r="C115" i="4"/>
  <c r="D115" i="4"/>
  <c r="E115" i="4"/>
  <c r="F115" i="4"/>
  <c r="G115" i="4"/>
  <c r="C135" i="4"/>
  <c r="D135" i="4"/>
  <c r="E135" i="4"/>
  <c r="F135" i="4"/>
  <c r="G135" i="4"/>
  <c r="H135" i="4"/>
  <c r="C155" i="4"/>
  <c r="D155" i="4"/>
  <c r="E155" i="4"/>
  <c r="F155" i="4"/>
  <c r="G155" i="4"/>
  <c r="H155" i="4"/>
  <c r="C175" i="4"/>
  <c r="D175" i="4"/>
  <c r="E175" i="4"/>
  <c r="F175" i="4"/>
  <c r="G175" i="4"/>
  <c r="H175" i="4"/>
  <c r="C195" i="4"/>
  <c r="D195" i="4"/>
  <c r="E195" i="4"/>
  <c r="F195" i="4"/>
  <c r="G195" i="4"/>
  <c r="H195" i="4"/>
  <c r="G89" i="4"/>
  <c r="H89" i="4"/>
  <c r="C109" i="4"/>
  <c r="D109" i="4"/>
  <c r="G109" i="4"/>
  <c r="H109" i="4"/>
  <c r="C129" i="4"/>
  <c r="D129" i="4"/>
  <c r="G129" i="4"/>
  <c r="H129" i="4"/>
  <c r="C149" i="4"/>
  <c r="D149" i="4"/>
  <c r="G149" i="4"/>
  <c r="H149" i="4"/>
  <c r="C169" i="4"/>
  <c r="D169" i="4"/>
  <c r="G169" i="4"/>
  <c r="H169" i="4"/>
  <c r="D189" i="4"/>
  <c r="G189" i="4"/>
  <c r="G110" i="4"/>
  <c r="H110" i="4"/>
  <c r="G130" i="4"/>
  <c r="H130" i="4"/>
  <c r="G150" i="4"/>
  <c r="H150" i="4"/>
  <c r="G170" i="4"/>
  <c r="H170" i="4"/>
  <c r="G190" i="4"/>
  <c r="H190" i="4"/>
  <c r="F85" i="4"/>
  <c r="C105" i="4"/>
  <c r="D105" i="4"/>
  <c r="F105" i="4"/>
  <c r="G105" i="4"/>
  <c r="F125" i="4"/>
  <c r="D145" i="4"/>
  <c r="F145" i="4"/>
  <c r="G145" i="4"/>
  <c r="D165" i="4"/>
  <c r="D185" i="4"/>
  <c r="F185" i="4"/>
  <c r="F97" i="4"/>
  <c r="C97" i="4"/>
  <c r="D97" i="4"/>
  <c r="G97" i="4"/>
  <c r="H97" i="4"/>
  <c r="F117" i="4"/>
  <c r="C117" i="4"/>
  <c r="D117" i="4"/>
  <c r="E117" i="4"/>
  <c r="G117" i="4"/>
  <c r="H117" i="4"/>
  <c r="F137" i="4"/>
  <c r="C137" i="4"/>
  <c r="I137" i="4" s="1"/>
  <c r="I26" i="5" s="1"/>
  <c r="D137" i="4"/>
  <c r="E137" i="4"/>
  <c r="G137" i="4"/>
  <c r="H137" i="4"/>
  <c r="F157" i="4"/>
  <c r="C157" i="4"/>
  <c r="D157" i="4"/>
  <c r="I157" i="4" s="1"/>
  <c r="J26" i="5" s="1"/>
  <c r="E157" i="4"/>
  <c r="G157" i="4"/>
  <c r="H157" i="4"/>
  <c r="F177" i="4"/>
  <c r="C177" i="4"/>
  <c r="I177" i="4" s="1"/>
  <c r="K26" i="5" s="1"/>
  <c r="D177" i="4"/>
  <c r="E177" i="4"/>
  <c r="G177" i="4"/>
  <c r="H177" i="4"/>
  <c r="F197" i="4"/>
  <c r="C197" i="4"/>
  <c r="D197" i="4"/>
  <c r="E197" i="4"/>
  <c r="H197" i="4"/>
  <c r="D98" i="4"/>
  <c r="G98" i="4"/>
  <c r="H98" i="4"/>
  <c r="C118" i="4"/>
  <c r="D118" i="4"/>
  <c r="E118" i="4"/>
  <c r="F118" i="4"/>
  <c r="G118" i="4"/>
  <c r="H118" i="4"/>
  <c r="C138" i="4"/>
  <c r="D138" i="4"/>
  <c r="E138" i="4"/>
  <c r="F138" i="4"/>
  <c r="G138" i="4"/>
  <c r="C158" i="4"/>
  <c r="D158" i="4"/>
  <c r="E158" i="4"/>
  <c r="F158" i="4"/>
  <c r="G158" i="4"/>
  <c r="H158" i="4"/>
  <c r="C178" i="4"/>
  <c r="D178" i="4"/>
  <c r="E178" i="4"/>
  <c r="F178" i="4"/>
  <c r="G178" i="4"/>
  <c r="H178" i="4"/>
  <c r="C198" i="4"/>
  <c r="D198" i="4"/>
  <c r="E198" i="4"/>
  <c r="F198" i="4"/>
  <c r="G198" i="4"/>
  <c r="H198" i="4"/>
  <c r="L58" i="3"/>
  <c r="E74" i="3" s="1"/>
  <c r="L74" i="3" s="1"/>
  <c r="O59" i="3"/>
  <c r="H75" i="3" s="1"/>
  <c r="O75" i="3" s="1"/>
  <c r="E11" i="3"/>
  <c r="D11" i="3"/>
  <c r="C110" i="4" s="1"/>
  <c r="G39" i="6"/>
  <c r="G79" i="6"/>
  <c r="D119" i="6"/>
  <c r="C139" i="6"/>
  <c r="D159" i="6"/>
  <c r="F159" i="6"/>
  <c r="D199" i="6"/>
  <c r="F199" i="6"/>
  <c r="B39" i="4"/>
  <c r="B59" i="4"/>
  <c r="B79" i="4"/>
  <c r="B99" i="4"/>
  <c r="B119" i="4"/>
  <c r="B139" i="4"/>
  <c r="B159" i="4"/>
  <c r="B179" i="4"/>
  <c r="B199" i="4"/>
  <c r="G61" i="3"/>
  <c r="F61" i="3"/>
  <c r="N45" i="3"/>
  <c r="M45" i="3"/>
  <c r="P42" i="3"/>
  <c r="P58" i="3" s="1"/>
  <c r="I74" i="3" s="1"/>
  <c r="P74" i="3" s="1"/>
  <c r="P43" i="3"/>
  <c r="P59" i="3" s="1"/>
  <c r="I75" i="3" s="1"/>
  <c r="P75" i="3" s="1"/>
  <c r="P49" i="3"/>
  <c r="P65" i="3" s="1"/>
  <c r="P50" i="3"/>
  <c r="P66" i="3" s="1"/>
  <c r="P51" i="3"/>
  <c r="P67" i="3" s="1"/>
  <c r="P53" i="3"/>
  <c r="P69" i="3" s="1"/>
  <c r="I85" i="3" s="1"/>
  <c r="P85" i="3" s="1"/>
  <c r="P54" i="3"/>
  <c r="P70" i="3" s="1"/>
  <c r="I86" i="3" s="1"/>
  <c r="P86" i="3" s="1"/>
  <c r="K42" i="3"/>
  <c r="K58" i="3" s="1"/>
  <c r="L42" i="3"/>
  <c r="M42" i="3"/>
  <c r="M58" i="3" s="1"/>
  <c r="F74" i="3" s="1"/>
  <c r="M74" i="3" s="1"/>
  <c r="N42" i="3"/>
  <c r="N58" i="3" s="1"/>
  <c r="G74" i="3" s="1"/>
  <c r="N74" i="3" s="1"/>
  <c r="O42" i="3"/>
  <c r="O58" i="3" s="1"/>
  <c r="K43" i="3"/>
  <c r="K59" i="3" s="1"/>
  <c r="D75" i="3" s="1"/>
  <c r="K75" i="3" s="1"/>
  <c r="L43" i="3"/>
  <c r="L59" i="3" s="1"/>
  <c r="E75" i="3" s="1"/>
  <c r="L75" i="3" s="1"/>
  <c r="M43" i="3"/>
  <c r="M59" i="3" s="1"/>
  <c r="N43" i="3"/>
  <c r="N59" i="3" s="1"/>
  <c r="G75" i="3" s="1"/>
  <c r="N75" i="3" s="1"/>
  <c r="O43" i="3"/>
  <c r="K45" i="3"/>
  <c r="K61" i="3" s="1"/>
  <c r="D77" i="3" s="1"/>
  <c r="K77" i="3" s="1"/>
  <c r="L45" i="3"/>
  <c r="L61" i="3" s="1"/>
  <c r="E77" i="3" s="1"/>
  <c r="K46" i="3"/>
  <c r="K62" i="3" s="1"/>
  <c r="D78" i="3" s="1"/>
  <c r="K78" i="3" s="1"/>
  <c r="L46" i="3"/>
  <c r="L62" i="3" s="1"/>
  <c r="M46" i="3"/>
  <c r="M62" i="3" s="1"/>
  <c r="F78" i="3" s="1"/>
  <c r="M78" i="3" s="1"/>
  <c r="N46" i="3"/>
  <c r="N62" i="3" s="1"/>
  <c r="G78" i="3" s="1"/>
  <c r="N78" i="3" s="1"/>
  <c r="K48" i="3"/>
  <c r="K64" i="3" s="1"/>
  <c r="D80" i="3" s="1"/>
  <c r="K80" i="3" s="1"/>
  <c r="L48" i="3"/>
  <c r="L64" i="3" s="1"/>
  <c r="M48" i="3"/>
  <c r="M64" i="3" s="1"/>
  <c r="F80" i="3" s="1"/>
  <c r="M80" i="3" s="1"/>
  <c r="K49" i="3"/>
  <c r="K65" i="3" s="1"/>
  <c r="D81" i="3" s="1"/>
  <c r="L49" i="3"/>
  <c r="L65" i="3" s="1"/>
  <c r="M49" i="3"/>
  <c r="M65" i="3" s="1"/>
  <c r="N49" i="3"/>
  <c r="N65" i="3" s="1"/>
  <c r="G81" i="3" s="1"/>
  <c r="N81" i="3" s="1"/>
  <c r="O49" i="3"/>
  <c r="O65" i="3" s="1"/>
  <c r="H81" i="3" s="1"/>
  <c r="O81" i="3" s="1"/>
  <c r="K50" i="3"/>
  <c r="K66" i="3" s="1"/>
  <c r="D82" i="3" s="1"/>
  <c r="K82" i="3" s="1"/>
  <c r="L50" i="3"/>
  <c r="L66" i="3" s="1"/>
  <c r="M50" i="3"/>
  <c r="M66" i="3" s="1"/>
  <c r="F82" i="3" s="1"/>
  <c r="M82" i="3" s="1"/>
  <c r="N50" i="3"/>
  <c r="N66" i="3" s="1"/>
  <c r="G82" i="3" s="1"/>
  <c r="N82" i="3" s="1"/>
  <c r="O50" i="3"/>
  <c r="O66" i="3" s="1"/>
  <c r="H82" i="3" s="1"/>
  <c r="O82" i="3" s="1"/>
  <c r="K51" i="3"/>
  <c r="K67" i="3" s="1"/>
  <c r="L51" i="3"/>
  <c r="L67" i="3" s="1"/>
  <c r="M51" i="3"/>
  <c r="M67" i="3" s="1"/>
  <c r="F83" i="3" s="1"/>
  <c r="M83" i="3" s="1"/>
  <c r="N51" i="3"/>
  <c r="N67" i="3" s="1"/>
  <c r="O51" i="3"/>
  <c r="O67" i="3" s="1"/>
  <c r="K53" i="3"/>
  <c r="K69" i="3" s="1"/>
  <c r="D85" i="3" s="1"/>
  <c r="K85" i="3" s="1"/>
  <c r="L53" i="3"/>
  <c r="L69" i="3" s="1"/>
  <c r="M53" i="3"/>
  <c r="M69" i="3" s="1"/>
  <c r="F85" i="3" s="1"/>
  <c r="M85" i="3" s="1"/>
  <c r="N53" i="3"/>
  <c r="N69" i="3" s="1"/>
  <c r="G85" i="3" s="1"/>
  <c r="N85" i="3" s="1"/>
  <c r="O53" i="3"/>
  <c r="O69" i="3" s="1"/>
  <c r="H85" i="3" s="1"/>
  <c r="O85" i="3" s="1"/>
  <c r="K54" i="3"/>
  <c r="K70" i="3" s="1"/>
  <c r="D86" i="3" s="1"/>
  <c r="K86" i="3" s="1"/>
  <c r="L54" i="3"/>
  <c r="L70" i="3" s="1"/>
  <c r="E86" i="3" s="1"/>
  <c r="L86" i="3" s="1"/>
  <c r="M54" i="3"/>
  <c r="M70" i="3" s="1"/>
  <c r="F86" i="3" s="1"/>
  <c r="M86" i="3" s="1"/>
  <c r="N54" i="3"/>
  <c r="N70" i="3" s="1"/>
  <c r="G86" i="3" s="1"/>
  <c r="N86" i="3" s="1"/>
  <c r="O54" i="3"/>
  <c r="O70" i="3" s="1"/>
  <c r="H86" i="3" s="1"/>
  <c r="O86" i="3" s="1"/>
  <c r="D74" i="3"/>
  <c r="K74" i="3" s="1"/>
  <c r="H74" i="3"/>
  <c r="O74" i="3" s="1"/>
  <c r="F75" i="3"/>
  <c r="M75" i="3" s="1"/>
  <c r="L77" i="3"/>
  <c r="E78" i="3"/>
  <c r="L78" i="3" s="1"/>
  <c r="E80" i="3"/>
  <c r="L80" i="3" s="1"/>
  <c r="K81" i="3"/>
  <c r="E81" i="3"/>
  <c r="L81" i="3" s="1"/>
  <c r="F81" i="3"/>
  <c r="M81" i="3" s="1"/>
  <c r="I81" i="3"/>
  <c r="P81" i="3" s="1"/>
  <c r="E82" i="3"/>
  <c r="L82" i="3" s="1"/>
  <c r="I82" i="3"/>
  <c r="P82" i="3" s="1"/>
  <c r="D83" i="3"/>
  <c r="K83" i="3" s="1"/>
  <c r="E83" i="3"/>
  <c r="L83" i="3" s="1"/>
  <c r="G83" i="3"/>
  <c r="N83" i="3" s="1"/>
  <c r="H83" i="3"/>
  <c r="O83" i="3" s="1"/>
  <c r="I83" i="3"/>
  <c r="P83" i="3" s="1"/>
  <c r="E85" i="3"/>
  <c r="L85" i="3" s="1"/>
  <c r="H24" i="6"/>
  <c r="H44" i="6"/>
  <c r="H64" i="6"/>
  <c r="H84" i="6"/>
  <c r="H104" i="6"/>
  <c r="H124" i="6"/>
  <c r="H144" i="6"/>
  <c r="H164" i="6"/>
  <c r="H184" i="6"/>
  <c r="H25" i="6"/>
  <c r="H26" i="6"/>
  <c r="H27" i="6"/>
  <c r="H29" i="6"/>
  <c r="H30" i="6"/>
  <c r="H32" i="6"/>
  <c r="H33" i="6"/>
  <c r="H34" i="6"/>
  <c r="H35" i="6"/>
  <c r="H37" i="6"/>
  <c r="H38" i="6"/>
  <c r="H45" i="6"/>
  <c r="H46" i="6"/>
  <c r="H47" i="6"/>
  <c r="H49" i="6"/>
  <c r="H50" i="6"/>
  <c r="H52" i="6"/>
  <c r="H53" i="6"/>
  <c r="H54" i="6"/>
  <c r="H55" i="6"/>
  <c r="H58" i="6"/>
  <c r="H65" i="6"/>
  <c r="H66" i="6"/>
  <c r="H67" i="6"/>
  <c r="H69" i="6"/>
  <c r="H70" i="6"/>
  <c r="H72" i="6"/>
  <c r="H73" i="6"/>
  <c r="H74" i="6"/>
  <c r="H75" i="6"/>
  <c r="H77" i="6"/>
  <c r="H78" i="6"/>
  <c r="H85" i="6"/>
  <c r="H86" i="6"/>
  <c r="H87" i="6"/>
  <c r="H89" i="6"/>
  <c r="H92" i="6"/>
  <c r="H93" i="6"/>
  <c r="H94" i="6"/>
  <c r="H95" i="6"/>
  <c r="H97" i="6"/>
  <c r="H98" i="6"/>
  <c r="H105" i="6"/>
  <c r="H106" i="6"/>
  <c r="H107" i="6"/>
  <c r="H109" i="6"/>
  <c r="H110" i="6"/>
  <c r="H112" i="6"/>
  <c r="H113" i="6"/>
  <c r="H114" i="6"/>
  <c r="H117" i="6"/>
  <c r="H125" i="6"/>
  <c r="H126" i="6"/>
  <c r="H129" i="6"/>
  <c r="H130" i="6"/>
  <c r="H132" i="6"/>
  <c r="H133" i="6"/>
  <c r="H134" i="6"/>
  <c r="H135" i="6"/>
  <c r="H137" i="6"/>
  <c r="H146" i="6"/>
  <c r="H147" i="6"/>
  <c r="H149" i="6"/>
  <c r="H150" i="6"/>
  <c r="H152" i="6"/>
  <c r="H153" i="6"/>
  <c r="H154" i="6"/>
  <c r="H155" i="6"/>
  <c r="H157" i="6"/>
  <c r="H158" i="6"/>
  <c r="H165" i="6"/>
  <c r="H166" i="6"/>
  <c r="H167" i="6"/>
  <c r="H169" i="6"/>
  <c r="H170" i="6"/>
  <c r="H172" i="6"/>
  <c r="H173" i="6"/>
  <c r="H174" i="6"/>
  <c r="H175" i="6"/>
  <c r="H177" i="6"/>
  <c r="H178" i="6"/>
  <c r="H185" i="6"/>
  <c r="H186" i="6"/>
  <c r="H187" i="6"/>
  <c r="H189" i="6"/>
  <c r="H190" i="6"/>
  <c r="H192" i="6"/>
  <c r="H193" i="6"/>
  <c r="H195" i="6"/>
  <c r="H198" i="6"/>
  <c r="H39" i="2"/>
  <c r="H79" i="2"/>
  <c r="H179" i="2"/>
  <c r="H199" i="2"/>
  <c r="D199" i="2"/>
  <c r="F199" i="2"/>
  <c r="D179" i="2"/>
  <c r="B159" i="2"/>
  <c r="C159" i="2"/>
  <c r="F159" i="2"/>
  <c r="G159" i="2"/>
  <c r="F139" i="2"/>
  <c r="B119" i="2"/>
  <c r="D119" i="2"/>
  <c r="G79" i="2"/>
  <c r="C39" i="2"/>
  <c r="G39" i="2"/>
  <c r="H189" i="7"/>
  <c r="H170" i="7"/>
  <c r="F151" i="7"/>
  <c r="H151" i="7"/>
  <c r="H132" i="7"/>
  <c r="H113" i="7"/>
  <c r="D75" i="7"/>
  <c r="H94" i="7"/>
  <c r="H75" i="7"/>
  <c r="H56" i="7"/>
  <c r="H37" i="7"/>
  <c r="B37" i="7"/>
  <c r="H18" i="7"/>
  <c r="G189" i="7"/>
  <c r="F189" i="7"/>
  <c r="E189" i="7"/>
  <c r="D189" i="7"/>
  <c r="C189" i="7"/>
  <c r="B189" i="7"/>
  <c r="G170" i="7"/>
  <c r="F170" i="7"/>
  <c r="E170" i="7"/>
  <c r="D170" i="7"/>
  <c r="C170" i="7"/>
  <c r="B170" i="7"/>
  <c r="G151" i="7"/>
  <c r="E151" i="7"/>
  <c r="D151" i="7"/>
  <c r="C151" i="7"/>
  <c r="B151" i="7"/>
  <c r="G132" i="7"/>
  <c r="F132" i="7"/>
  <c r="E132" i="7"/>
  <c r="D132" i="7"/>
  <c r="C132" i="7"/>
  <c r="B132" i="7"/>
  <c r="G113" i="7"/>
  <c r="F113" i="7"/>
  <c r="E113" i="7"/>
  <c r="D113" i="7"/>
  <c r="C113" i="7"/>
  <c r="B113" i="7"/>
  <c r="G94" i="7"/>
  <c r="F94" i="7"/>
  <c r="E94" i="7"/>
  <c r="D94" i="7"/>
  <c r="C94" i="7"/>
  <c r="B94" i="7"/>
  <c r="G75" i="7"/>
  <c r="F75" i="7"/>
  <c r="E75" i="7"/>
  <c r="C75" i="7"/>
  <c r="B75" i="7"/>
  <c r="G56" i="7"/>
  <c r="F56" i="7"/>
  <c r="E56" i="7"/>
  <c r="D56" i="7"/>
  <c r="C56" i="7"/>
  <c r="B56" i="7"/>
  <c r="G37" i="7"/>
  <c r="F37" i="7"/>
  <c r="E37" i="7"/>
  <c r="D37" i="7"/>
  <c r="C37" i="7"/>
  <c r="B18" i="7"/>
  <c r="C18" i="7"/>
  <c r="D18" i="7"/>
  <c r="E18" i="7"/>
  <c r="F18" i="7"/>
  <c r="G18" i="7"/>
  <c r="C185" i="4" l="1"/>
  <c r="C145" i="4"/>
  <c r="C125" i="4"/>
  <c r="F25" i="4"/>
  <c r="H6" i="2"/>
  <c r="R26" i="2" s="1"/>
  <c r="E18" i="2"/>
  <c r="E18" i="6" s="1"/>
  <c r="O18" i="6" s="1"/>
  <c r="H18" i="2"/>
  <c r="H18" i="4" s="1"/>
  <c r="R18" i="4" s="1"/>
  <c r="H7" i="2"/>
  <c r="R27" i="2" s="1"/>
  <c r="B19" i="4"/>
  <c r="L39" i="4" s="1"/>
  <c r="D18" i="2"/>
  <c r="D5" i="2"/>
  <c r="D5" i="6" s="1"/>
  <c r="E14" i="2"/>
  <c r="E14" i="4" s="1"/>
  <c r="E9" i="2"/>
  <c r="E9" i="6" s="1"/>
  <c r="H5" i="2"/>
  <c r="H5" i="4" s="1"/>
  <c r="H10" i="2"/>
  <c r="G17" i="2"/>
  <c r="C5" i="2"/>
  <c r="C5" i="6" s="1"/>
  <c r="G4" i="2"/>
  <c r="G4" i="6" s="1"/>
  <c r="D10" i="2"/>
  <c r="D10" i="4" s="1"/>
  <c r="N10" i="4" s="1"/>
  <c r="F13" i="2"/>
  <c r="F7" i="2"/>
  <c r="F7" i="6" s="1"/>
  <c r="B6" i="2"/>
  <c r="B6" i="6" s="1"/>
  <c r="E5" i="2"/>
  <c r="E5" i="6" s="1"/>
  <c r="B4" i="2"/>
  <c r="B4" i="6" s="1"/>
  <c r="H12" i="2"/>
  <c r="G10" i="2"/>
  <c r="G14" i="2"/>
  <c r="B15" i="2"/>
  <c r="B15" i="6" s="1"/>
  <c r="C18" i="2"/>
  <c r="M38" i="2" s="1"/>
  <c r="F17" i="2"/>
  <c r="F17" i="6" s="1"/>
  <c r="G7" i="2"/>
  <c r="G7" i="6" s="1"/>
  <c r="G6" i="2"/>
  <c r="G6" i="6" s="1"/>
  <c r="B5" i="2"/>
  <c r="B5" i="6" s="1"/>
  <c r="F4" i="2"/>
  <c r="F4" i="6" s="1"/>
  <c r="B10" i="2"/>
  <c r="D13" i="2"/>
  <c r="E6" i="2"/>
  <c r="E6" i="6" s="1"/>
  <c r="E12" i="2"/>
  <c r="B18" i="2"/>
  <c r="G9" i="2"/>
  <c r="B13" i="2"/>
  <c r="B13" i="6" s="1"/>
  <c r="H4" i="2"/>
  <c r="H4" i="4" s="1"/>
  <c r="H9" i="2"/>
  <c r="R9" i="2" s="1"/>
  <c r="D17" i="2"/>
  <c r="N17" i="2" s="1"/>
  <c r="G5" i="2"/>
  <c r="E4" i="2"/>
  <c r="E4" i="6" s="1"/>
  <c r="H15" i="2"/>
  <c r="R15" i="2" s="1"/>
  <c r="D9" i="2"/>
  <c r="N29" i="2" s="1"/>
  <c r="G18" i="2"/>
  <c r="C17" i="2"/>
  <c r="C7" i="2"/>
  <c r="C7" i="6" s="1"/>
  <c r="D6" i="2"/>
  <c r="D6" i="6" s="1"/>
  <c r="F5" i="2"/>
  <c r="F5" i="6" s="1"/>
  <c r="D4" i="2"/>
  <c r="D4" i="6" s="1"/>
  <c r="H14" i="2"/>
  <c r="R14" i="2" s="1"/>
  <c r="B9" i="2"/>
  <c r="B9" i="6" s="1"/>
  <c r="C12" i="2"/>
  <c r="E17" i="2"/>
  <c r="E17" i="6" s="1"/>
  <c r="H17" i="2"/>
  <c r="R17" i="2" s="1"/>
  <c r="F18" i="2"/>
  <c r="F18" i="4" s="1"/>
  <c r="B17" i="2"/>
  <c r="B7" i="2"/>
  <c r="C6" i="2"/>
  <c r="C6" i="6" s="1"/>
  <c r="C4" i="2"/>
  <c r="C4" i="6" s="1"/>
  <c r="H13" i="2"/>
  <c r="F15" i="2"/>
  <c r="H159" i="6"/>
  <c r="I194" i="2"/>
  <c r="L46" i="5" s="1"/>
  <c r="H194" i="4"/>
  <c r="F112" i="6"/>
  <c r="F119" i="6" s="1"/>
  <c r="F112" i="4"/>
  <c r="E46" i="6"/>
  <c r="I46" i="2"/>
  <c r="E38" i="5" s="1"/>
  <c r="B24" i="6"/>
  <c r="I24" i="6" s="1"/>
  <c r="D59" i="5" s="1"/>
  <c r="I24" i="2"/>
  <c r="D36" i="5" s="1"/>
  <c r="D35" i="6"/>
  <c r="D35" i="4"/>
  <c r="C139" i="2"/>
  <c r="E159" i="2"/>
  <c r="R7" i="2"/>
  <c r="H145" i="6"/>
  <c r="D50" i="4"/>
  <c r="D30" i="4"/>
  <c r="D190" i="4"/>
  <c r="D170" i="4"/>
  <c r="D150" i="4"/>
  <c r="D130" i="4"/>
  <c r="D110" i="4"/>
  <c r="D90" i="4"/>
  <c r="I170" i="2"/>
  <c r="K42" i="5" s="1"/>
  <c r="E159" i="6"/>
  <c r="G113" i="6"/>
  <c r="G113" i="4"/>
  <c r="I190" i="2"/>
  <c r="L42" i="5" s="1"/>
  <c r="C190" i="6"/>
  <c r="E95" i="6"/>
  <c r="E95" i="4"/>
  <c r="C187" i="6"/>
  <c r="I187" i="2"/>
  <c r="L39" i="5" s="1"/>
  <c r="F38" i="6"/>
  <c r="F38" i="4"/>
  <c r="F119" i="2"/>
  <c r="D159" i="2"/>
  <c r="H159" i="2"/>
  <c r="H179" i="6"/>
  <c r="H79" i="6"/>
  <c r="H39" i="6"/>
  <c r="M61" i="3"/>
  <c r="F77" i="3" s="1"/>
  <c r="M77" i="3" s="1"/>
  <c r="F10" i="3" s="1"/>
  <c r="E49" i="4" s="1"/>
  <c r="E98" i="4"/>
  <c r="I117" i="4"/>
  <c r="H26" i="5" s="1"/>
  <c r="C190" i="4"/>
  <c r="C170" i="4"/>
  <c r="C150" i="4"/>
  <c r="C130" i="4"/>
  <c r="I174" i="4"/>
  <c r="K23" i="5" s="1"/>
  <c r="I37" i="4"/>
  <c r="D26" i="5" s="1"/>
  <c r="E37" i="6"/>
  <c r="E37" i="4"/>
  <c r="G47" i="6"/>
  <c r="I47" i="2"/>
  <c r="E39" i="5" s="1"/>
  <c r="F65" i="6"/>
  <c r="F65" i="4"/>
  <c r="B65" i="6"/>
  <c r="I65" i="6" s="1"/>
  <c r="F60" i="5" s="1"/>
  <c r="I65" i="2"/>
  <c r="F37" i="5" s="1"/>
  <c r="C25" i="6"/>
  <c r="C25" i="4"/>
  <c r="C50" i="4"/>
  <c r="C70" i="4"/>
  <c r="C30" i="4"/>
  <c r="G94" i="6"/>
  <c r="G94" i="4"/>
  <c r="E192" i="6"/>
  <c r="E199" i="6" s="1"/>
  <c r="E192" i="4"/>
  <c r="E199" i="2"/>
  <c r="H194" i="6"/>
  <c r="H199" i="6"/>
  <c r="H138" i="6"/>
  <c r="N61" i="3"/>
  <c r="G77" i="3" s="1"/>
  <c r="N77" i="3" s="1"/>
  <c r="G10" i="3" s="1"/>
  <c r="F29" i="4" s="1"/>
  <c r="G185" i="4"/>
  <c r="D172" i="4"/>
  <c r="C132" i="4"/>
  <c r="I132" i="4" s="1"/>
  <c r="I21" i="5" s="1"/>
  <c r="F58" i="4"/>
  <c r="B138" i="6"/>
  <c r="I138" i="2"/>
  <c r="I50" i="5" s="1"/>
  <c r="C77" i="6"/>
  <c r="I77" i="2"/>
  <c r="F49" i="5" s="1"/>
  <c r="C77" i="4"/>
  <c r="I77" i="4" s="1"/>
  <c r="F26" i="5" s="1"/>
  <c r="F57" i="6"/>
  <c r="F57" i="4"/>
  <c r="C107" i="6"/>
  <c r="I107" i="2"/>
  <c r="H39" i="5" s="1"/>
  <c r="I158" i="2"/>
  <c r="J50" i="5" s="1"/>
  <c r="I147" i="2"/>
  <c r="J39" i="5" s="1"/>
  <c r="I26" i="2"/>
  <c r="D38" i="5" s="1"/>
  <c r="I25" i="2"/>
  <c r="D37" i="5" s="1"/>
  <c r="I29" i="2"/>
  <c r="D41" i="5" s="1"/>
  <c r="I190" i="6"/>
  <c r="L65" i="5" s="1"/>
  <c r="I198" i="2"/>
  <c r="L50" i="5" s="1"/>
  <c r="I38" i="2"/>
  <c r="D50" i="5" s="1"/>
  <c r="I144" i="2"/>
  <c r="J36" i="5" s="1"/>
  <c r="I64" i="2"/>
  <c r="F36" i="5" s="1"/>
  <c r="I174" i="6"/>
  <c r="K69" i="5" s="1"/>
  <c r="I173" i="6"/>
  <c r="K68" i="5" s="1"/>
  <c r="I195" i="2"/>
  <c r="L47" i="5" s="1"/>
  <c r="G77" i="5"/>
  <c r="G54" i="5"/>
  <c r="D85" i="2"/>
  <c r="G85" i="2"/>
  <c r="B86" i="2"/>
  <c r="B86" i="6" s="1"/>
  <c r="D86" i="2"/>
  <c r="F86" i="2"/>
  <c r="F86" i="6" s="1"/>
  <c r="B84" i="2"/>
  <c r="E85" i="2"/>
  <c r="C87" i="2"/>
  <c r="C87" i="6" s="1"/>
  <c r="F87" i="2"/>
  <c r="E2" i="5"/>
  <c r="D84" i="2"/>
  <c r="B85" i="2"/>
  <c r="G87" i="2"/>
  <c r="B95" i="2"/>
  <c r="B95" i="6" s="1"/>
  <c r="D95" i="2"/>
  <c r="F95" i="2"/>
  <c r="B89" i="2"/>
  <c r="E89" i="2"/>
  <c r="E89" i="6" s="1"/>
  <c r="C90" i="2"/>
  <c r="E90" i="2"/>
  <c r="E90" i="6" s="1"/>
  <c r="G90" i="2"/>
  <c r="B92" i="2"/>
  <c r="E92" i="2"/>
  <c r="B93" i="2"/>
  <c r="E93" i="2"/>
  <c r="E97" i="2"/>
  <c r="I97" i="2" s="1"/>
  <c r="G49" i="5" s="1"/>
  <c r="C98" i="2"/>
  <c r="F98" i="2"/>
  <c r="B94" i="2"/>
  <c r="E94" i="2"/>
  <c r="H90" i="2"/>
  <c r="F84" i="2"/>
  <c r="C85" i="2"/>
  <c r="C86" i="2"/>
  <c r="G86" i="2"/>
  <c r="D87" i="2"/>
  <c r="C89" i="2"/>
  <c r="I193" i="4"/>
  <c r="L22" i="5" s="1"/>
  <c r="I153" i="4"/>
  <c r="J22" i="5" s="1"/>
  <c r="I194" i="4"/>
  <c r="L23" i="5" s="1"/>
  <c r="I178" i="2"/>
  <c r="K50" i="5" s="1"/>
  <c r="I87" i="2"/>
  <c r="G39" i="5" s="1"/>
  <c r="I86" i="2"/>
  <c r="G38" i="5" s="1"/>
  <c r="I185" i="2"/>
  <c r="L37" i="5" s="1"/>
  <c r="I44" i="2"/>
  <c r="E36" i="5" s="1"/>
  <c r="I158" i="6"/>
  <c r="J73" i="5" s="1"/>
  <c r="I133" i="2"/>
  <c r="I45" i="5" s="1"/>
  <c r="I115" i="6"/>
  <c r="H70" i="5" s="1"/>
  <c r="I54" i="5"/>
  <c r="I77" i="5"/>
  <c r="D124" i="2"/>
  <c r="D125" i="2"/>
  <c r="G125" i="2"/>
  <c r="B124" i="2"/>
  <c r="E124" i="2"/>
  <c r="E125" i="2"/>
  <c r="E125" i="6" s="1"/>
  <c r="I150" i="2"/>
  <c r="J42" i="5" s="1"/>
  <c r="I155" i="2"/>
  <c r="J47" i="5" s="1"/>
  <c r="D127" i="2"/>
  <c r="E126" i="2"/>
  <c r="E126" i="6" s="1"/>
  <c r="B126" i="2"/>
  <c r="I105" i="6"/>
  <c r="H60" i="5" s="1"/>
  <c r="G124" i="2"/>
  <c r="K76" i="5"/>
  <c r="K77" i="5"/>
  <c r="B164" i="2"/>
  <c r="E164" i="2"/>
  <c r="C165" i="2"/>
  <c r="F165" i="2"/>
  <c r="C164" i="2"/>
  <c r="C164" i="6" s="1"/>
  <c r="G165" i="2"/>
  <c r="C166" i="2"/>
  <c r="C166" i="6" s="1"/>
  <c r="D74" i="2"/>
  <c r="C73" i="2"/>
  <c r="F72" i="2"/>
  <c r="B72" i="2"/>
  <c r="B72" i="6" s="1"/>
  <c r="E75" i="2"/>
  <c r="B75" i="2"/>
  <c r="B54" i="2"/>
  <c r="B54" i="6" s="1"/>
  <c r="E53" i="2"/>
  <c r="D77" i="5"/>
  <c r="D34" i="2"/>
  <c r="B34" i="2"/>
  <c r="B34" i="6" s="1"/>
  <c r="B33" i="2"/>
  <c r="B33" i="6" s="1"/>
  <c r="F35" i="2"/>
  <c r="B35" i="2"/>
  <c r="B35" i="6" s="1"/>
  <c r="C14" i="2"/>
  <c r="G12" i="2"/>
  <c r="D15" i="2"/>
  <c r="F10" i="2"/>
  <c r="E35" i="2"/>
  <c r="E33" i="2"/>
  <c r="E29" i="2"/>
  <c r="F11" i="3"/>
  <c r="F84" i="4"/>
  <c r="F104" i="4"/>
  <c r="F124" i="4"/>
  <c r="F144" i="4"/>
  <c r="F164" i="4"/>
  <c r="F184" i="4"/>
  <c r="F44" i="4"/>
  <c r="F24" i="4"/>
  <c r="F64" i="4"/>
  <c r="E24" i="4"/>
  <c r="E44" i="4"/>
  <c r="E64" i="4"/>
  <c r="E124" i="4"/>
  <c r="E104" i="4"/>
  <c r="E144" i="4"/>
  <c r="E184" i="4"/>
  <c r="E164" i="4"/>
  <c r="I198" i="4"/>
  <c r="L27" i="5" s="1"/>
  <c r="I158" i="4"/>
  <c r="J27" i="5" s="1"/>
  <c r="I118" i="4"/>
  <c r="H27" i="5" s="1"/>
  <c r="I195" i="4"/>
  <c r="L24" i="5" s="1"/>
  <c r="I155" i="4"/>
  <c r="J24" i="5" s="1"/>
  <c r="I58" i="4"/>
  <c r="E27" i="5" s="1"/>
  <c r="I38" i="4"/>
  <c r="I8" i="3"/>
  <c r="H167" i="4" s="1"/>
  <c r="I7" i="3"/>
  <c r="H26" i="4" s="1"/>
  <c r="H85" i="4"/>
  <c r="H105" i="4"/>
  <c r="H125" i="4"/>
  <c r="H145" i="4"/>
  <c r="H165" i="4"/>
  <c r="H185" i="4"/>
  <c r="H25" i="4"/>
  <c r="H24" i="4"/>
  <c r="H84" i="4"/>
  <c r="H104" i="4"/>
  <c r="H124" i="4"/>
  <c r="H144" i="4"/>
  <c r="H164" i="4"/>
  <c r="H184" i="4"/>
  <c r="I167" i="2"/>
  <c r="K39" i="5" s="1"/>
  <c r="C112" i="6"/>
  <c r="C112" i="4"/>
  <c r="I112" i="4" s="1"/>
  <c r="H21" i="5" s="1"/>
  <c r="C119" i="2"/>
  <c r="B166" i="6"/>
  <c r="I166" i="2"/>
  <c r="K38" i="5" s="1"/>
  <c r="L6" i="2"/>
  <c r="I159" i="2"/>
  <c r="I118" i="2"/>
  <c r="H50" i="5" s="1"/>
  <c r="H189" i="4"/>
  <c r="I115" i="2"/>
  <c r="H47" i="5" s="1"/>
  <c r="H115" i="4"/>
  <c r="H115" i="6"/>
  <c r="H119" i="6" s="1"/>
  <c r="R35" i="2"/>
  <c r="I118" i="6"/>
  <c r="H73" i="5" s="1"/>
  <c r="E113" i="6"/>
  <c r="E113" i="4"/>
  <c r="I113" i="4" s="1"/>
  <c r="H22" i="5" s="1"/>
  <c r="F89" i="4"/>
  <c r="F109" i="4"/>
  <c r="F169" i="4"/>
  <c r="F49" i="4"/>
  <c r="F69" i="4"/>
  <c r="I173" i="4"/>
  <c r="K22" i="5" s="1"/>
  <c r="I133" i="4"/>
  <c r="I22" i="5" s="1"/>
  <c r="I114" i="4"/>
  <c r="H23" i="5" s="1"/>
  <c r="I57" i="4"/>
  <c r="E26" i="5" s="1"/>
  <c r="F7" i="3"/>
  <c r="F8" i="3"/>
  <c r="E25" i="4"/>
  <c r="E5" i="4"/>
  <c r="E85" i="4"/>
  <c r="E105" i="4"/>
  <c r="E125" i="4"/>
  <c r="E145" i="4"/>
  <c r="E165" i="4"/>
  <c r="E185" i="4"/>
  <c r="E65" i="4"/>
  <c r="G24" i="4"/>
  <c r="G64" i="4"/>
  <c r="G104" i="4"/>
  <c r="G144" i="4"/>
  <c r="G164" i="4"/>
  <c r="G184" i="4"/>
  <c r="D44" i="4"/>
  <c r="D64" i="4"/>
  <c r="D24" i="4"/>
  <c r="D84" i="4"/>
  <c r="D104" i="4"/>
  <c r="D124" i="4"/>
  <c r="D144" i="4"/>
  <c r="D164" i="4"/>
  <c r="D184" i="4"/>
  <c r="I134" i="2"/>
  <c r="I46" i="5" s="1"/>
  <c r="H139" i="2"/>
  <c r="H134" i="4"/>
  <c r="I134" i="4" s="1"/>
  <c r="I23" i="5" s="1"/>
  <c r="H59" i="2"/>
  <c r="H57" i="6"/>
  <c r="H59" i="6" s="1"/>
  <c r="G114" i="6"/>
  <c r="G114" i="4"/>
  <c r="G119" i="2"/>
  <c r="G197" i="6"/>
  <c r="G197" i="4"/>
  <c r="D137" i="6"/>
  <c r="I137" i="2"/>
  <c r="I49" i="5" s="1"/>
  <c r="C172" i="6"/>
  <c r="I172" i="2"/>
  <c r="K44" i="5" s="1"/>
  <c r="C179" i="2"/>
  <c r="C172" i="4"/>
  <c r="I172" i="4" s="1"/>
  <c r="K21" i="5" s="1"/>
  <c r="C98" i="6"/>
  <c r="I98" i="2"/>
  <c r="G50" i="5" s="1"/>
  <c r="I110" i="6"/>
  <c r="H65" i="5" s="1"/>
  <c r="E119" i="2"/>
  <c r="M18" i="2"/>
  <c r="H119" i="2"/>
  <c r="I178" i="4"/>
  <c r="K27" i="5" s="1"/>
  <c r="I138" i="4"/>
  <c r="I27" i="5" s="1"/>
  <c r="C98" i="4"/>
  <c r="I175" i="4"/>
  <c r="K24" i="5" s="1"/>
  <c r="I135" i="4"/>
  <c r="I24" i="5" s="1"/>
  <c r="E45" i="4"/>
  <c r="C4" i="4"/>
  <c r="C44" i="4"/>
  <c r="C64" i="4"/>
  <c r="C24" i="4"/>
  <c r="C104" i="4"/>
  <c r="C124" i="4"/>
  <c r="C144" i="4"/>
  <c r="C164" i="4"/>
  <c r="C184" i="4"/>
  <c r="E50" i="5"/>
  <c r="B78" i="6"/>
  <c r="I78" i="2"/>
  <c r="I58" i="6"/>
  <c r="E73" i="5" s="1"/>
  <c r="C39" i="6"/>
  <c r="G192" i="6"/>
  <c r="G192" i="4"/>
  <c r="I192" i="4" s="1"/>
  <c r="L21" i="5" s="1"/>
  <c r="G199" i="2"/>
  <c r="C189" i="6"/>
  <c r="I189" i="2"/>
  <c r="L41" i="5" s="1"/>
  <c r="C189" i="4"/>
  <c r="C199" i="2"/>
  <c r="I199" i="2" s="1"/>
  <c r="D89" i="6"/>
  <c r="D99" i="2"/>
  <c r="D89" i="4"/>
  <c r="E8" i="3"/>
  <c r="E7" i="3"/>
  <c r="D45" i="4"/>
  <c r="F177" i="6"/>
  <c r="I177" i="2"/>
  <c r="K49" i="5" s="1"/>
  <c r="C117" i="6"/>
  <c r="I117" i="6" s="1"/>
  <c r="H72" i="5" s="1"/>
  <c r="I117" i="2"/>
  <c r="H49" i="5" s="1"/>
  <c r="I77" i="6"/>
  <c r="F72" i="5" s="1"/>
  <c r="C57" i="6"/>
  <c r="I57" i="2"/>
  <c r="E49" i="5" s="1"/>
  <c r="B152" i="6"/>
  <c r="I152" i="2"/>
  <c r="J44" i="5" s="1"/>
  <c r="I150" i="6"/>
  <c r="J65" i="5" s="1"/>
  <c r="B129" i="6"/>
  <c r="I129" i="2"/>
  <c r="I41" i="5" s="1"/>
  <c r="E109" i="6"/>
  <c r="I109" i="6" s="1"/>
  <c r="H64" i="5" s="1"/>
  <c r="I109" i="2"/>
  <c r="H41" i="5" s="1"/>
  <c r="E67" i="6"/>
  <c r="I67" i="2"/>
  <c r="F39" i="5" s="1"/>
  <c r="C186" i="6"/>
  <c r="I186" i="6" s="1"/>
  <c r="L61" i="5" s="1"/>
  <c r="I186" i="2"/>
  <c r="L38" i="5" s="1"/>
  <c r="G104" i="6"/>
  <c r="G119" i="6" s="1"/>
  <c r="I104" i="2"/>
  <c r="H36" i="5" s="1"/>
  <c r="D65" i="4"/>
  <c r="H45" i="4"/>
  <c r="G7" i="3"/>
  <c r="G8" i="3"/>
  <c r="I134" i="6"/>
  <c r="I69" i="5" s="1"/>
  <c r="C114" i="6"/>
  <c r="I114" i="6" s="1"/>
  <c r="H69" i="5" s="1"/>
  <c r="I114" i="2"/>
  <c r="H46" i="5" s="1"/>
  <c r="I38" i="6"/>
  <c r="D73" i="5" s="1"/>
  <c r="B97" i="6"/>
  <c r="B37" i="6"/>
  <c r="I37" i="2"/>
  <c r="D49" i="5" s="1"/>
  <c r="D132" i="6"/>
  <c r="I132" i="2"/>
  <c r="I44" i="5" s="1"/>
  <c r="I130" i="6"/>
  <c r="I65" i="5" s="1"/>
  <c r="C149" i="6"/>
  <c r="C159" i="6" s="1"/>
  <c r="I149" i="2"/>
  <c r="J41" i="5" s="1"/>
  <c r="D78" i="4"/>
  <c r="D70" i="4"/>
  <c r="D25" i="4"/>
  <c r="D7" i="3"/>
  <c r="D8" i="3"/>
  <c r="I198" i="6"/>
  <c r="L73" i="5" s="1"/>
  <c r="B197" i="6"/>
  <c r="I197" i="2"/>
  <c r="L49" i="5" s="1"/>
  <c r="I133" i="6"/>
  <c r="I68" i="5" s="1"/>
  <c r="C113" i="6"/>
  <c r="I113" i="2"/>
  <c r="H45" i="5" s="1"/>
  <c r="B93" i="6"/>
  <c r="B169" i="6"/>
  <c r="I169" i="6" s="1"/>
  <c r="K64" i="5" s="1"/>
  <c r="I169" i="2"/>
  <c r="K41" i="5" s="1"/>
  <c r="I135" i="6"/>
  <c r="I70" i="5" s="1"/>
  <c r="I113" i="6"/>
  <c r="H68" i="5" s="1"/>
  <c r="B112" i="6"/>
  <c r="I112" i="2"/>
  <c r="H44" i="5" s="1"/>
  <c r="I189" i="6"/>
  <c r="L64" i="5" s="1"/>
  <c r="I149" i="6"/>
  <c r="J64" i="5" s="1"/>
  <c r="I107" i="6"/>
  <c r="H62" i="5" s="1"/>
  <c r="N27" i="2"/>
  <c r="I46" i="6"/>
  <c r="E61" i="5" s="1"/>
  <c r="F69" i="6"/>
  <c r="I69" i="2"/>
  <c r="F41" i="5" s="1"/>
  <c r="I154" i="6"/>
  <c r="J69" i="5" s="1"/>
  <c r="I138" i="6"/>
  <c r="I73" i="5" s="1"/>
  <c r="I173" i="2"/>
  <c r="K45" i="5" s="1"/>
  <c r="I153" i="6"/>
  <c r="J68" i="5" s="1"/>
  <c r="I170" i="6"/>
  <c r="K65" i="5" s="1"/>
  <c r="I195" i="6"/>
  <c r="L70" i="5" s="1"/>
  <c r="I187" i="6"/>
  <c r="L62" i="5" s="1"/>
  <c r="I167" i="6"/>
  <c r="K62" i="5" s="1"/>
  <c r="I27" i="6"/>
  <c r="D62" i="5" s="1"/>
  <c r="I25" i="6"/>
  <c r="D60" i="5" s="1"/>
  <c r="I194" i="6"/>
  <c r="L69" i="5" s="1"/>
  <c r="I178" i="6"/>
  <c r="K73" i="5" s="1"/>
  <c r="I193" i="6"/>
  <c r="L68" i="5" s="1"/>
  <c r="B192" i="6"/>
  <c r="I192" i="2"/>
  <c r="L44" i="5" s="1"/>
  <c r="I130" i="2"/>
  <c r="I42" i="5" s="1"/>
  <c r="I175" i="6"/>
  <c r="K70" i="5" s="1"/>
  <c r="I155" i="6"/>
  <c r="J70" i="5" s="1"/>
  <c r="I147" i="6"/>
  <c r="J62" i="5" s="1"/>
  <c r="I146" i="6"/>
  <c r="J61" i="5" s="1"/>
  <c r="I185" i="6"/>
  <c r="L60" i="5" s="1"/>
  <c r="I145" i="6"/>
  <c r="J60" i="5" s="1"/>
  <c r="I144" i="6"/>
  <c r="J59" i="5" s="1"/>
  <c r="I26" i="6"/>
  <c r="D61" i="5" s="1"/>
  <c r="I45" i="6"/>
  <c r="E60" i="5" s="1"/>
  <c r="I49" i="6"/>
  <c r="E64" i="5" s="1"/>
  <c r="I30" i="6"/>
  <c r="D65" i="5" s="1"/>
  <c r="I66" i="6"/>
  <c r="F61" i="5" s="1"/>
  <c r="I50" i="6"/>
  <c r="E65" i="5" s="1"/>
  <c r="I32" i="6"/>
  <c r="D67" i="5" s="1"/>
  <c r="F35" i="6"/>
  <c r="I106" i="6"/>
  <c r="H61" i="5" s="1"/>
  <c r="I184" i="6"/>
  <c r="L59" i="5" s="1"/>
  <c r="I104" i="6"/>
  <c r="H59" i="5" s="1"/>
  <c r="I44" i="6"/>
  <c r="E59" i="5" s="1"/>
  <c r="E72" i="6"/>
  <c r="I70" i="6"/>
  <c r="F65" i="5" s="1"/>
  <c r="B75" i="6"/>
  <c r="I75" i="2"/>
  <c r="F47" i="5" s="1"/>
  <c r="H8" i="3"/>
  <c r="H7" i="3"/>
  <c r="I64" i="6"/>
  <c r="F59" i="5" s="1"/>
  <c r="G76" i="5"/>
  <c r="C84" i="2"/>
  <c r="E84" i="2"/>
  <c r="G84" i="2"/>
  <c r="B74" i="6"/>
  <c r="I74" i="2"/>
  <c r="F46" i="5" s="1"/>
  <c r="F6" i="2"/>
  <c r="F9" i="2"/>
  <c r="E7" i="2"/>
  <c r="E10" i="2"/>
  <c r="C15" i="2"/>
  <c r="E15" i="2"/>
  <c r="G15" i="2"/>
  <c r="B12" i="2"/>
  <c r="D12" i="2"/>
  <c r="F12" i="2"/>
  <c r="C13" i="2"/>
  <c r="E13" i="2"/>
  <c r="G13" i="2"/>
  <c r="B14" i="2"/>
  <c r="D14" i="2"/>
  <c r="F14" i="2"/>
  <c r="C9" i="2"/>
  <c r="C10" i="2"/>
  <c r="B55" i="2"/>
  <c r="D55" i="2"/>
  <c r="F55" i="2"/>
  <c r="C52" i="2"/>
  <c r="E52" i="2"/>
  <c r="G52" i="2"/>
  <c r="B53" i="2"/>
  <c r="D53" i="2"/>
  <c r="F53" i="2"/>
  <c r="C54" i="2"/>
  <c r="E54" i="2"/>
  <c r="G54" i="2"/>
  <c r="E77" i="5"/>
  <c r="E34" i="2"/>
  <c r="E129" i="4" l="1"/>
  <c r="I145" i="4"/>
  <c r="J14" i="5" s="1"/>
  <c r="F189" i="4"/>
  <c r="E189" i="4"/>
  <c r="E149" i="4"/>
  <c r="F149" i="4"/>
  <c r="E109" i="4"/>
  <c r="I109" i="4" s="1"/>
  <c r="H18" i="5" s="1"/>
  <c r="F129" i="4"/>
  <c r="I129" i="4" s="1"/>
  <c r="I18" i="5" s="1"/>
  <c r="E9" i="4"/>
  <c r="E29" i="4"/>
  <c r="G11" i="3"/>
  <c r="E69" i="4"/>
  <c r="I69" i="4" s="1"/>
  <c r="F18" i="5" s="1"/>
  <c r="E169" i="4"/>
  <c r="L26" i="2"/>
  <c r="R5" i="2"/>
  <c r="P17" i="2"/>
  <c r="E18" i="4"/>
  <c r="O38" i="4" s="1"/>
  <c r="O38" i="2"/>
  <c r="O38" i="6"/>
  <c r="R34" i="2"/>
  <c r="F18" i="6"/>
  <c r="H7" i="6"/>
  <c r="D5" i="4"/>
  <c r="H6" i="6"/>
  <c r="R26" i="6" s="1"/>
  <c r="P37" i="2"/>
  <c r="E14" i="6"/>
  <c r="R6" i="2"/>
  <c r="O18" i="2"/>
  <c r="R38" i="4"/>
  <c r="R38" i="2"/>
  <c r="R18" i="2"/>
  <c r="H18" i="6"/>
  <c r="R18" i="6" s="1"/>
  <c r="R29" i="2"/>
  <c r="G4" i="4"/>
  <c r="H19" i="2"/>
  <c r="R19" i="2" s="1"/>
  <c r="M27" i="2"/>
  <c r="I4" i="6"/>
  <c r="C59" i="5" s="1"/>
  <c r="D4" i="4"/>
  <c r="N24" i="4" s="1"/>
  <c r="I17" i="2"/>
  <c r="S17" i="2" s="1"/>
  <c r="I5" i="2"/>
  <c r="C37" i="5" s="1"/>
  <c r="I18" i="2"/>
  <c r="C50" i="5" s="1"/>
  <c r="F4" i="4"/>
  <c r="P24" i="4" s="1"/>
  <c r="F5" i="4"/>
  <c r="L19" i="4"/>
  <c r="L38" i="2"/>
  <c r="F17" i="4"/>
  <c r="P17" i="4" s="1"/>
  <c r="F15" i="6"/>
  <c r="P15" i="6" s="1"/>
  <c r="F15" i="4"/>
  <c r="H14" i="6"/>
  <c r="H14" i="4"/>
  <c r="R34" i="4" s="1"/>
  <c r="H9" i="6"/>
  <c r="H9" i="4"/>
  <c r="R9" i="4" s="1"/>
  <c r="D13" i="6"/>
  <c r="D13" i="4"/>
  <c r="G17" i="6"/>
  <c r="Q17" i="6" s="1"/>
  <c r="Q17" i="2"/>
  <c r="Q37" i="2"/>
  <c r="G17" i="4"/>
  <c r="Q37" i="4" s="1"/>
  <c r="B17" i="6"/>
  <c r="L17" i="6" s="1"/>
  <c r="L37" i="2"/>
  <c r="L17" i="2"/>
  <c r="C18" i="6"/>
  <c r="M38" i="6" s="1"/>
  <c r="C18" i="4"/>
  <c r="M18" i="4" s="1"/>
  <c r="E4" i="4"/>
  <c r="E17" i="4"/>
  <c r="H17" i="6"/>
  <c r="R37" i="6" s="1"/>
  <c r="R37" i="2"/>
  <c r="H17" i="4"/>
  <c r="I4" i="2"/>
  <c r="C36" i="5" s="1"/>
  <c r="R24" i="2"/>
  <c r="R4" i="2"/>
  <c r="H4" i="6"/>
  <c r="B10" i="6"/>
  <c r="L10" i="2"/>
  <c r="L30" i="2"/>
  <c r="H10" i="6"/>
  <c r="H10" i="4"/>
  <c r="D18" i="6"/>
  <c r="N38" i="2"/>
  <c r="N18" i="2"/>
  <c r="D18" i="4"/>
  <c r="N38" i="4" s="1"/>
  <c r="D9" i="6"/>
  <c r="N9" i="6" s="1"/>
  <c r="D9" i="4"/>
  <c r="N9" i="4" s="1"/>
  <c r="N9" i="2"/>
  <c r="R25" i="2"/>
  <c r="H5" i="6"/>
  <c r="R25" i="6" s="1"/>
  <c r="C5" i="4"/>
  <c r="R33" i="2"/>
  <c r="H13" i="6"/>
  <c r="R13" i="2"/>
  <c r="H13" i="4"/>
  <c r="H15" i="4"/>
  <c r="R35" i="4" s="1"/>
  <c r="H15" i="6"/>
  <c r="R15" i="6" s="1"/>
  <c r="G9" i="6"/>
  <c r="Q29" i="2"/>
  <c r="G9" i="4"/>
  <c r="Q9" i="2"/>
  <c r="F13" i="6"/>
  <c r="F13" i="4"/>
  <c r="G14" i="6"/>
  <c r="G14" i="4"/>
  <c r="N10" i="2"/>
  <c r="N30" i="2"/>
  <c r="D10" i="6"/>
  <c r="C17" i="6"/>
  <c r="M17" i="6" s="1"/>
  <c r="M17" i="2"/>
  <c r="M37" i="2"/>
  <c r="C17" i="4"/>
  <c r="G5" i="6"/>
  <c r="I5" i="6" s="1"/>
  <c r="C60" i="5" s="1"/>
  <c r="G5" i="4"/>
  <c r="B18" i="6"/>
  <c r="L38" i="6" s="1"/>
  <c r="L18" i="2"/>
  <c r="G10" i="6"/>
  <c r="G10" i="4"/>
  <c r="B7" i="6"/>
  <c r="L7" i="2"/>
  <c r="L27" i="2"/>
  <c r="C12" i="6"/>
  <c r="C12" i="4"/>
  <c r="G18" i="4"/>
  <c r="G18" i="6"/>
  <c r="Q18" i="2"/>
  <c r="Q38" i="2"/>
  <c r="D17" i="6"/>
  <c r="N17" i="6" s="1"/>
  <c r="N37" i="2"/>
  <c r="D17" i="4"/>
  <c r="E12" i="6"/>
  <c r="E12" i="4"/>
  <c r="H12" i="6"/>
  <c r="H12" i="4"/>
  <c r="R12" i="2"/>
  <c r="R32" i="2"/>
  <c r="I72" i="6"/>
  <c r="F67" i="5" s="1"/>
  <c r="I95" i="6"/>
  <c r="G70" i="5" s="1"/>
  <c r="E33" i="6"/>
  <c r="E33" i="4"/>
  <c r="I33" i="4" s="1"/>
  <c r="D22" i="5" s="1"/>
  <c r="G12" i="6"/>
  <c r="G12" i="4"/>
  <c r="E53" i="6"/>
  <c r="E53" i="4"/>
  <c r="G125" i="6"/>
  <c r="G125" i="4"/>
  <c r="C89" i="4"/>
  <c r="C89" i="6"/>
  <c r="E94" i="6"/>
  <c r="E94" i="4"/>
  <c r="I94" i="4" s="1"/>
  <c r="G23" i="5" s="1"/>
  <c r="I197" i="6"/>
  <c r="L72" i="5" s="1"/>
  <c r="I25" i="4"/>
  <c r="D14" i="5" s="1"/>
  <c r="I89" i="2"/>
  <c r="G41" i="5" s="1"/>
  <c r="I185" i="4"/>
  <c r="L14" i="5" s="1"/>
  <c r="E89" i="4"/>
  <c r="O29" i="4" s="1"/>
  <c r="E35" i="6"/>
  <c r="E35" i="4"/>
  <c r="I35" i="4" s="1"/>
  <c r="D24" i="5" s="1"/>
  <c r="F72" i="6"/>
  <c r="F72" i="4"/>
  <c r="I72" i="4" s="1"/>
  <c r="F21" i="5" s="1"/>
  <c r="F79" i="2"/>
  <c r="D87" i="6"/>
  <c r="N7" i="2"/>
  <c r="B94" i="6"/>
  <c r="I94" i="6" s="1"/>
  <c r="G69" i="5" s="1"/>
  <c r="I94" i="2"/>
  <c r="G46" i="5" s="1"/>
  <c r="E93" i="6"/>
  <c r="E93" i="4"/>
  <c r="I93" i="4" s="1"/>
  <c r="G22" i="5" s="1"/>
  <c r="B89" i="6"/>
  <c r="I89" i="6" s="1"/>
  <c r="G64" i="5" s="1"/>
  <c r="L29" i="2"/>
  <c r="L9" i="2"/>
  <c r="G87" i="6"/>
  <c r="Q27" i="2"/>
  <c r="Q7" i="2"/>
  <c r="F87" i="6"/>
  <c r="P27" i="2"/>
  <c r="P7" i="2"/>
  <c r="Q7" i="6"/>
  <c r="Q27" i="6"/>
  <c r="I72" i="2"/>
  <c r="F44" i="5" s="1"/>
  <c r="I33" i="2"/>
  <c r="D45" i="5" s="1"/>
  <c r="F79" i="6"/>
  <c r="I45" i="4"/>
  <c r="E14" i="5" s="1"/>
  <c r="I132" i="6"/>
  <c r="I67" i="5" s="1"/>
  <c r="R29" i="4"/>
  <c r="F10" i="6"/>
  <c r="P30" i="2"/>
  <c r="P10" i="2"/>
  <c r="D34" i="6"/>
  <c r="D39" i="6" s="1"/>
  <c r="D34" i="4"/>
  <c r="D39" i="2"/>
  <c r="C73" i="6"/>
  <c r="I73" i="2"/>
  <c r="F45" i="5" s="1"/>
  <c r="C79" i="2"/>
  <c r="C73" i="4"/>
  <c r="I73" i="4" s="1"/>
  <c r="F22" i="5" s="1"/>
  <c r="B164" i="6"/>
  <c r="I164" i="2"/>
  <c r="K36" i="5" s="1"/>
  <c r="B179" i="2"/>
  <c r="E124" i="6"/>
  <c r="E139" i="6" s="1"/>
  <c r="E139" i="2"/>
  <c r="D124" i="6"/>
  <c r="D139" i="6" s="1"/>
  <c r="D139" i="2"/>
  <c r="I124" i="2"/>
  <c r="I36" i="5" s="1"/>
  <c r="G86" i="6"/>
  <c r="Q26" i="2"/>
  <c r="Q6" i="2"/>
  <c r="I90" i="2"/>
  <c r="G42" i="5" s="1"/>
  <c r="H90" i="4"/>
  <c r="H99" i="2"/>
  <c r="H90" i="6"/>
  <c r="R30" i="2"/>
  <c r="R10" i="2"/>
  <c r="F98" i="6"/>
  <c r="P18" i="6" s="1"/>
  <c r="F98" i="4"/>
  <c r="P38" i="4" s="1"/>
  <c r="F95" i="6"/>
  <c r="F95" i="4"/>
  <c r="B85" i="6"/>
  <c r="I85" i="2"/>
  <c r="L25" i="2"/>
  <c r="L5" i="2"/>
  <c r="M27" i="6"/>
  <c r="D86" i="6"/>
  <c r="I86" i="6" s="1"/>
  <c r="G61" i="5" s="1"/>
  <c r="N26" i="2"/>
  <c r="N6" i="2"/>
  <c r="P18" i="2"/>
  <c r="M7" i="2"/>
  <c r="O17" i="6"/>
  <c r="H139" i="6"/>
  <c r="C165" i="6"/>
  <c r="I165" i="6" s="1"/>
  <c r="K60" i="5" s="1"/>
  <c r="I165" i="2"/>
  <c r="K37" i="5" s="1"/>
  <c r="C165" i="4"/>
  <c r="C85" i="6"/>
  <c r="C85" i="4"/>
  <c r="M5" i="2"/>
  <c r="M25" i="2"/>
  <c r="E97" i="6"/>
  <c r="O37" i="6" s="1"/>
  <c r="E97" i="4"/>
  <c r="O37" i="2"/>
  <c r="O17" i="2"/>
  <c r="B92" i="6"/>
  <c r="I92" i="2"/>
  <c r="G44" i="5" s="1"/>
  <c r="G199" i="6"/>
  <c r="I105" i="4"/>
  <c r="H14" i="5" s="1"/>
  <c r="I49" i="4"/>
  <c r="E18" i="5" s="1"/>
  <c r="C14" i="6"/>
  <c r="C14" i="4"/>
  <c r="G165" i="6"/>
  <c r="G179" i="6" s="1"/>
  <c r="G165" i="4"/>
  <c r="G179" i="2"/>
  <c r="E164" i="6"/>
  <c r="E179" i="6" s="1"/>
  <c r="E179" i="2"/>
  <c r="G124" i="6"/>
  <c r="G139" i="6" s="1"/>
  <c r="G139" i="2"/>
  <c r="D127" i="6"/>
  <c r="I127" i="6" s="1"/>
  <c r="I62" i="5" s="1"/>
  <c r="I127" i="2"/>
  <c r="I39" i="5" s="1"/>
  <c r="D125" i="6"/>
  <c r="I125" i="6" s="1"/>
  <c r="I60" i="5" s="1"/>
  <c r="D125" i="4"/>
  <c r="F84" i="6"/>
  <c r="P4" i="2"/>
  <c r="F99" i="2"/>
  <c r="P24" i="2"/>
  <c r="G90" i="6"/>
  <c r="Q30" i="2"/>
  <c r="G90" i="4"/>
  <c r="Q10" i="2"/>
  <c r="D85" i="6"/>
  <c r="N25" i="2"/>
  <c r="N5" i="2"/>
  <c r="D85" i="4"/>
  <c r="B39" i="2"/>
  <c r="I47" i="6"/>
  <c r="E62" i="5" s="1"/>
  <c r="I97" i="6"/>
  <c r="G72" i="5" s="1"/>
  <c r="B79" i="2"/>
  <c r="I35" i="2"/>
  <c r="D47" i="5" s="1"/>
  <c r="I112" i="6"/>
  <c r="H67" i="5" s="1"/>
  <c r="I93" i="2"/>
  <c r="G45" i="5" s="1"/>
  <c r="I137" i="6"/>
  <c r="I72" i="5" s="1"/>
  <c r="N30" i="4"/>
  <c r="I65" i="4"/>
  <c r="F14" i="5" s="1"/>
  <c r="G124" i="4"/>
  <c r="E29" i="6"/>
  <c r="I29" i="6" s="1"/>
  <c r="D64" i="5" s="1"/>
  <c r="O9" i="2"/>
  <c r="O29" i="2"/>
  <c r="D15" i="6"/>
  <c r="D15" i="4"/>
  <c r="F35" i="4"/>
  <c r="F39" i="2"/>
  <c r="E75" i="6"/>
  <c r="E79" i="6" s="1"/>
  <c r="E75" i="4"/>
  <c r="I75" i="4" s="1"/>
  <c r="F24" i="5" s="1"/>
  <c r="E79" i="2"/>
  <c r="D74" i="6"/>
  <c r="D79" i="6" s="1"/>
  <c r="D74" i="4"/>
  <c r="I74" i="4" s="1"/>
  <c r="F23" i="5" s="1"/>
  <c r="D79" i="2"/>
  <c r="F165" i="6"/>
  <c r="F179" i="6" s="1"/>
  <c r="F179" i="2"/>
  <c r="P25" i="2"/>
  <c r="P5" i="2"/>
  <c r="F165" i="4"/>
  <c r="B126" i="6"/>
  <c r="I126" i="6" s="1"/>
  <c r="I61" i="5" s="1"/>
  <c r="I126" i="2"/>
  <c r="I38" i="5" s="1"/>
  <c r="B124" i="6"/>
  <c r="I124" i="6" s="1"/>
  <c r="I59" i="5" s="1"/>
  <c r="B139" i="2"/>
  <c r="I139" i="2" s="1"/>
  <c r="C86" i="6"/>
  <c r="M26" i="2"/>
  <c r="M6" i="2"/>
  <c r="I95" i="2"/>
  <c r="G47" i="5" s="1"/>
  <c r="E92" i="6"/>
  <c r="E92" i="4"/>
  <c r="I92" i="4" s="1"/>
  <c r="G21" i="5" s="1"/>
  <c r="C90" i="6"/>
  <c r="I90" i="6" s="1"/>
  <c r="G65" i="5" s="1"/>
  <c r="C90" i="4"/>
  <c r="D95" i="6"/>
  <c r="D95" i="4"/>
  <c r="I95" i="4" s="1"/>
  <c r="G24" i="5" s="1"/>
  <c r="D84" i="6"/>
  <c r="N24" i="2"/>
  <c r="N4" i="2"/>
  <c r="E85" i="6"/>
  <c r="O5" i="2"/>
  <c r="O25" i="2"/>
  <c r="I125" i="2"/>
  <c r="I37" i="5" s="1"/>
  <c r="M25" i="6"/>
  <c r="P25" i="6"/>
  <c r="P5" i="6"/>
  <c r="O26" i="6"/>
  <c r="O6" i="6"/>
  <c r="P38" i="2"/>
  <c r="B84" i="6"/>
  <c r="B99" i="6" s="1"/>
  <c r="B99" i="2"/>
  <c r="L4" i="2"/>
  <c r="G85" i="6"/>
  <c r="G85" i="4"/>
  <c r="Q25" i="2"/>
  <c r="Q5" i="2"/>
  <c r="O26" i="2"/>
  <c r="L24" i="2"/>
  <c r="O6" i="2"/>
  <c r="M7" i="6"/>
  <c r="I54" i="2"/>
  <c r="E46" i="5" s="1"/>
  <c r="C54" i="6"/>
  <c r="C54" i="4"/>
  <c r="M34" i="2"/>
  <c r="M14" i="2"/>
  <c r="F12" i="6"/>
  <c r="P32" i="2"/>
  <c r="P12" i="2"/>
  <c r="F12" i="4"/>
  <c r="F9" i="6"/>
  <c r="P9" i="2"/>
  <c r="F9" i="4"/>
  <c r="P29" i="2"/>
  <c r="C84" i="6"/>
  <c r="I84" i="2"/>
  <c r="M24" i="2"/>
  <c r="C84" i="4"/>
  <c r="M24" i="4" s="1"/>
  <c r="C99" i="2"/>
  <c r="M4" i="2"/>
  <c r="I192" i="6"/>
  <c r="L67" i="5" s="1"/>
  <c r="B199" i="6"/>
  <c r="D67" i="4"/>
  <c r="D87" i="4"/>
  <c r="D107" i="4"/>
  <c r="D127" i="4"/>
  <c r="D147" i="4"/>
  <c r="D167" i="4"/>
  <c r="D187" i="4"/>
  <c r="D47" i="4"/>
  <c r="D7" i="4"/>
  <c r="D27" i="4"/>
  <c r="I172" i="6"/>
  <c r="K67" i="5" s="1"/>
  <c r="C179" i="6"/>
  <c r="G52" i="6"/>
  <c r="G59" i="2"/>
  <c r="G52" i="4"/>
  <c r="Q32" i="2"/>
  <c r="Q12" i="2"/>
  <c r="F55" i="6"/>
  <c r="F55" i="4"/>
  <c r="P15" i="2"/>
  <c r="P35" i="2"/>
  <c r="C10" i="6"/>
  <c r="M10" i="2"/>
  <c r="I10" i="2"/>
  <c r="M30" i="2"/>
  <c r="C10" i="4"/>
  <c r="F14" i="6"/>
  <c r="P14" i="2"/>
  <c r="F14" i="4"/>
  <c r="P34" i="2"/>
  <c r="E13" i="6"/>
  <c r="E13" i="4"/>
  <c r="O33" i="2"/>
  <c r="O13" i="2"/>
  <c r="D12" i="6"/>
  <c r="D12" i="4"/>
  <c r="N32" i="2"/>
  <c r="N12" i="2"/>
  <c r="D19" i="2"/>
  <c r="C15" i="6"/>
  <c r="I15" i="2"/>
  <c r="C15" i="4"/>
  <c r="M35" i="2"/>
  <c r="M15" i="2"/>
  <c r="F6" i="6"/>
  <c r="I6" i="2"/>
  <c r="P26" i="2"/>
  <c r="F19" i="2"/>
  <c r="F6" i="4"/>
  <c r="P6" i="2"/>
  <c r="I74" i="6"/>
  <c r="F69" i="5" s="1"/>
  <c r="B79" i="6"/>
  <c r="F39" i="6"/>
  <c r="C7" i="4"/>
  <c r="C47" i="4"/>
  <c r="C27" i="4"/>
  <c r="C67" i="4"/>
  <c r="C87" i="4"/>
  <c r="C107" i="4"/>
  <c r="C127" i="4"/>
  <c r="C147" i="4"/>
  <c r="C167" i="4"/>
  <c r="C187" i="4"/>
  <c r="F26" i="4"/>
  <c r="F39" i="4" s="1"/>
  <c r="F46" i="4"/>
  <c r="F86" i="4"/>
  <c r="F106" i="4"/>
  <c r="F126" i="4"/>
  <c r="F146" i="4"/>
  <c r="F166" i="4"/>
  <c r="F186" i="4"/>
  <c r="F66" i="4"/>
  <c r="M6" i="6"/>
  <c r="C199" i="6"/>
  <c r="M26" i="6"/>
  <c r="I129" i="6"/>
  <c r="I64" i="5" s="1"/>
  <c r="L29" i="6"/>
  <c r="L9" i="6"/>
  <c r="I78" i="6"/>
  <c r="F73" i="5" s="1"/>
  <c r="I164" i="4"/>
  <c r="K13" i="5" s="1"/>
  <c r="I24" i="4"/>
  <c r="D13" i="5" s="1"/>
  <c r="E46" i="4"/>
  <c r="E86" i="4"/>
  <c r="E106" i="4"/>
  <c r="E126" i="4"/>
  <c r="E146" i="4"/>
  <c r="E166" i="4"/>
  <c r="E186" i="4"/>
  <c r="E66" i="4"/>
  <c r="E6" i="4"/>
  <c r="E26" i="4"/>
  <c r="F30" i="4"/>
  <c r="F90" i="4"/>
  <c r="F110" i="4"/>
  <c r="F130" i="4"/>
  <c r="F150" i="4"/>
  <c r="F170" i="4"/>
  <c r="F190" i="4"/>
  <c r="F70" i="4"/>
  <c r="F50" i="4"/>
  <c r="F10" i="4"/>
  <c r="P17" i="6"/>
  <c r="P37" i="6"/>
  <c r="I197" i="4"/>
  <c r="L26" i="5" s="1"/>
  <c r="I169" i="4"/>
  <c r="K18" i="5" s="1"/>
  <c r="I149" i="4"/>
  <c r="J18" i="5" s="1"/>
  <c r="I53" i="2"/>
  <c r="E45" i="5" s="1"/>
  <c r="B53" i="6"/>
  <c r="L33" i="2"/>
  <c r="B59" i="2"/>
  <c r="L13" i="2"/>
  <c r="E15" i="6"/>
  <c r="O15" i="2"/>
  <c r="O35" i="2"/>
  <c r="E15" i="4"/>
  <c r="G7" i="4"/>
  <c r="G47" i="4"/>
  <c r="G27" i="4"/>
  <c r="G87" i="4"/>
  <c r="G107" i="4"/>
  <c r="G127" i="4"/>
  <c r="G147" i="4"/>
  <c r="G167" i="4"/>
  <c r="G187" i="4"/>
  <c r="G67" i="4"/>
  <c r="F27" i="4"/>
  <c r="F7" i="4"/>
  <c r="F67" i="4"/>
  <c r="F127" i="4"/>
  <c r="F167" i="4"/>
  <c r="F47" i="4"/>
  <c r="F87" i="4"/>
  <c r="F147" i="4"/>
  <c r="F107" i="4"/>
  <c r="F187" i="4"/>
  <c r="I152" i="6"/>
  <c r="J67" i="5" s="1"/>
  <c r="B159" i="6"/>
  <c r="I159" i="6" s="1"/>
  <c r="F50" i="5"/>
  <c r="S38" i="2"/>
  <c r="E47" i="4"/>
  <c r="E27" i="4"/>
  <c r="E67" i="4"/>
  <c r="E87" i="4"/>
  <c r="E107" i="4"/>
  <c r="E127" i="4"/>
  <c r="E147" i="4"/>
  <c r="E167" i="4"/>
  <c r="E187" i="4"/>
  <c r="G54" i="6"/>
  <c r="Q34" i="2"/>
  <c r="Q14" i="2"/>
  <c r="G54" i="4"/>
  <c r="F53" i="6"/>
  <c r="F53" i="4"/>
  <c r="P33" i="2"/>
  <c r="F59" i="2"/>
  <c r="P13" i="2"/>
  <c r="E52" i="6"/>
  <c r="E52" i="4"/>
  <c r="O32" i="2"/>
  <c r="E59" i="2"/>
  <c r="O12" i="2"/>
  <c r="D55" i="6"/>
  <c r="N35" i="2"/>
  <c r="N15" i="2"/>
  <c r="D55" i="4"/>
  <c r="D14" i="6"/>
  <c r="N34" i="2"/>
  <c r="D14" i="4"/>
  <c r="N14" i="2"/>
  <c r="C13" i="6"/>
  <c r="I13" i="2"/>
  <c r="C13" i="4"/>
  <c r="M13" i="2"/>
  <c r="M33" i="2"/>
  <c r="B12" i="6"/>
  <c r="I12" i="2"/>
  <c r="B19" i="2"/>
  <c r="L32" i="2"/>
  <c r="L12" i="2"/>
  <c r="E10" i="6"/>
  <c r="E10" i="4"/>
  <c r="O30" i="2"/>
  <c r="O10" i="2"/>
  <c r="G84" i="6"/>
  <c r="Q24" i="2"/>
  <c r="G84" i="4"/>
  <c r="Q4" i="2"/>
  <c r="G99" i="2"/>
  <c r="I35" i="6"/>
  <c r="D70" i="5" s="1"/>
  <c r="C6" i="4"/>
  <c r="C26" i="4"/>
  <c r="C46" i="4"/>
  <c r="C86" i="4"/>
  <c r="C106" i="4"/>
  <c r="C119" i="4" s="1"/>
  <c r="C126" i="4"/>
  <c r="C146" i="4"/>
  <c r="C166" i="4"/>
  <c r="C179" i="4" s="1"/>
  <c r="C186" i="4"/>
  <c r="C199" i="4" s="1"/>
  <c r="C66" i="4"/>
  <c r="I67" i="6"/>
  <c r="F62" i="5" s="1"/>
  <c r="I57" i="6"/>
  <c r="E72" i="5" s="1"/>
  <c r="I177" i="6"/>
  <c r="K72" i="5" s="1"/>
  <c r="I144" i="4"/>
  <c r="J13" i="5" s="1"/>
  <c r="I64" i="4"/>
  <c r="F13" i="5" s="1"/>
  <c r="I78" i="4"/>
  <c r="F27" i="5" s="1"/>
  <c r="O25" i="4"/>
  <c r="O5" i="4"/>
  <c r="C119" i="6"/>
  <c r="R5" i="4"/>
  <c r="R25" i="4"/>
  <c r="E34" i="6"/>
  <c r="I34" i="2"/>
  <c r="D46" i="5" s="1"/>
  <c r="E34" i="4"/>
  <c r="E39" i="2"/>
  <c r="I39" i="2" s="1"/>
  <c r="O14" i="2"/>
  <c r="O34" i="2"/>
  <c r="G13" i="6"/>
  <c r="G13" i="4"/>
  <c r="Q33" i="2"/>
  <c r="Q13" i="2"/>
  <c r="G19" i="2"/>
  <c r="I33" i="6"/>
  <c r="D68" i="5" s="1"/>
  <c r="B39" i="6"/>
  <c r="I184" i="4"/>
  <c r="L13" i="5" s="1"/>
  <c r="I104" i="4"/>
  <c r="H13" i="5" s="1"/>
  <c r="I119" i="2"/>
  <c r="H67" i="4"/>
  <c r="H87" i="4"/>
  <c r="H107" i="4"/>
  <c r="H127" i="4"/>
  <c r="H147" i="4"/>
  <c r="H187" i="4"/>
  <c r="H47" i="4"/>
  <c r="H7" i="4"/>
  <c r="H27" i="4"/>
  <c r="H39" i="4" s="1"/>
  <c r="E54" i="6"/>
  <c r="E54" i="4"/>
  <c r="D53" i="6"/>
  <c r="D53" i="4"/>
  <c r="D59" i="2"/>
  <c r="N13" i="2"/>
  <c r="N33" i="2"/>
  <c r="C52" i="6"/>
  <c r="I52" i="2"/>
  <c r="E44" i="5" s="1"/>
  <c r="M12" i="2"/>
  <c r="M32" i="2"/>
  <c r="C59" i="2"/>
  <c r="C52" i="4"/>
  <c r="B55" i="6"/>
  <c r="I55" i="2"/>
  <c r="E47" i="5" s="1"/>
  <c r="L15" i="2"/>
  <c r="L35" i="2"/>
  <c r="C9" i="6"/>
  <c r="C9" i="4"/>
  <c r="I9" i="2"/>
  <c r="M29" i="2"/>
  <c r="C19" i="2"/>
  <c r="M9" i="2"/>
  <c r="B14" i="6"/>
  <c r="I14" i="2"/>
  <c r="L14" i="2"/>
  <c r="L34" i="2"/>
  <c r="G15" i="6"/>
  <c r="G15" i="4"/>
  <c r="Q15" i="2"/>
  <c r="Q35" i="2"/>
  <c r="E7" i="6"/>
  <c r="I7" i="2"/>
  <c r="E7" i="4"/>
  <c r="E19" i="2"/>
  <c r="O7" i="2"/>
  <c r="O27" i="2"/>
  <c r="E84" i="6"/>
  <c r="E99" i="2"/>
  <c r="O24" i="2"/>
  <c r="O4" i="2"/>
  <c r="E84" i="4"/>
  <c r="G6" i="4"/>
  <c r="G46" i="4"/>
  <c r="G66" i="4"/>
  <c r="G106" i="4"/>
  <c r="G146" i="4"/>
  <c r="G186" i="4"/>
  <c r="G26" i="4"/>
  <c r="G86" i="4"/>
  <c r="G126" i="4"/>
  <c r="G166" i="4"/>
  <c r="I69" i="6"/>
  <c r="F64" i="5" s="1"/>
  <c r="I93" i="6"/>
  <c r="G68" i="5" s="1"/>
  <c r="I37" i="6"/>
  <c r="D72" i="5" s="1"/>
  <c r="E119" i="6"/>
  <c r="D46" i="4"/>
  <c r="D66" i="4"/>
  <c r="D6" i="4"/>
  <c r="D26" i="4"/>
  <c r="D86" i="4"/>
  <c r="D106" i="4"/>
  <c r="D119" i="4" s="1"/>
  <c r="D126" i="4"/>
  <c r="D146" i="4"/>
  <c r="D159" i="4" s="1"/>
  <c r="D166" i="4"/>
  <c r="D179" i="4" s="1"/>
  <c r="D186" i="4"/>
  <c r="I124" i="4"/>
  <c r="I13" i="5" s="1"/>
  <c r="I44" i="4"/>
  <c r="E13" i="5" s="1"/>
  <c r="B119" i="6"/>
  <c r="I115" i="4"/>
  <c r="H24" i="5" s="1"/>
  <c r="I166" i="6"/>
  <c r="K61" i="5" s="1"/>
  <c r="B179" i="6"/>
  <c r="L6" i="6"/>
  <c r="L26" i="6"/>
  <c r="R24" i="4"/>
  <c r="R4" i="4"/>
  <c r="H6" i="4"/>
  <c r="H66" i="4"/>
  <c r="H46" i="4"/>
  <c r="H86" i="4"/>
  <c r="H106" i="4"/>
  <c r="H126" i="4"/>
  <c r="H146" i="4"/>
  <c r="H166" i="4"/>
  <c r="H179" i="4" s="1"/>
  <c r="H186" i="4"/>
  <c r="D27" i="5"/>
  <c r="I29" i="4"/>
  <c r="D18" i="5" s="1"/>
  <c r="E50" i="4"/>
  <c r="E30" i="4"/>
  <c r="E90" i="4"/>
  <c r="E110" i="4"/>
  <c r="E130" i="4"/>
  <c r="I130" i="4" s="1"/>
  <c r="I19" i="5" s="1"/>
  <c r="E150" i="4"/>
  <c r="E170" i="4"/>
  <c r="E190" i="4"/>
  <c r="E70" i="4"/>
  <c r="H159" i="4" l="1"/>
  <c r="F79" i="4"/>
  <c r="C139" i="4"/>
  <c r="I189" i="4"/>
  <c r="L18" i="5" s="1"/>
  <c r="G139" i="4"/>
  <c r="G79" i="4"/>
  <c r="F179" i="4"/>
  <c r="H139" i="4"/>
  <c r="I165" i="4"/>
  <c r="K14" i="5" s="1"/>
  <c r="O9" i="4"/>
  <c r="H79" i="4"/>
  <c r="I89" i="4"/>
  <c r="G18" i="5" s="1"/>
  <c r="E179" i="4"/>
  <c r="G199" i="4"/>
  <c r="E79" i="4"/>
  <c r="I50" i="4"/>
  <c r="E19" i="5" s="1"/>
  <c r="H119" i="4"/>
  <c r="D79" i="4"/>
  <c r="F59" i="4"/>
  <c r="D139" i="4"/>
  <c r="I170" i="4"/>
  <c r="K19" i="5" s="1"/>
  <c r="H59" i="4"/>
  <c r="C79" i="4"/>
  <c r="I79" i="4" s="1"/>
  <c r="C39" i="4"/>
  <c r="E119" i="4"/>
  <c r="F119" i="4"/>
  <c r="P25" i="4"/>
  <c r="G39" i="4"/>
  <c r="G159" i="4"/>
  <c r="G119" i="4"/>
  <c r="Q24" i="4"/>
  <c r="L37" i="6"/>
  <c r="P5" i="4"/>
  <c r="N29" i="4"/>
  <c r="P37" i="4"/>
  <c r="O18" i="4"/>
  <c r="S37" i="2"/>
  <c r="M38" i="4"/>
  <c r="C49" i="5"/>
  <c r="M49" i="5" s="1"/>
  <c r="Q4" i="4"/>
  <c r="R38" i="6"/>
  <c r="N5" i="4"/>
  <c r="R6" i="6"/>
  <c r="P4" i="4"/>
  <c r="R7" i="6"/>
  <c r="R27" i="6"/>
  <c r="R15" i="4"/>
  <c r="M25" i="4"/>
  <c r="R17" i="6"/>
  <c r="M37" i="6"/>
  <c r="R14" i="4"/>
  <c r="N4" i="4"/>
  <c r="I4" i="4"/>
  <c r="C13" i="5" s="1"/>
  <c r="P35" i="6"/>
  <c r="R39" i="2"/>
  <c r="Q17" i="4"/>
  <c r="S18" i="2"/>
  <c r="R5" i="6"/>
  <c r="O4" i="4"/>
  <c r="N37" i="6"/>
  <c r="Q37" i="6"/>
  <c r="N29" i="6"/>
  <c r="M50" i="5"/>
  <c r="I18" i="6"/>
  <c r="C73" i="5" s="1"/>
  <c r="M18" i="6"/>
  <c r="I17" i="4"/>
  <c r="C26" i="5" s="1"/>
  <c r="L18" i="6"/>
  <c r="L7" i="6"/>
  <c r="L27" i="6"/>
  <c r="Q9" i="6"/>
  <c r="Q29" i="6"/>
  <c r="I5" i="4"/>
  <c r="C14" i="5" s="1"/>
  <c r="R12" i="4"/>
  <c r="R32" i="4"/>
  <c r="R32" i="6"/>
  <c r="R12" i="6"/>
  <c r="Q38" i="6"/>
  <c r="Q18" i="6"/>
  <c r="M37" i="4"/>
  <c r="M17" i="4"/>
  <c r="R4" i="6"/>
  <c r="H19" i="6"/>
  <c r="R24" i="6"/>
  <c r="I17" i="6"/>
  <c r="C72" i="5" s="1"/>
  <c r="M72" i="5" s="1"/>
  <c r="Q18" i="4"/>
  <c r="Q38" i="4"/>
  <c r="R33" i="4"/>
  <c r="R13" i="4"/>
  <c r="R29" i="6"/>
  <c r="R9" i="6"/>
  <c r="N18" i="4"/>
  <c r="R35" i="6"/>
  <c r="N38" i="6"/>
  <c r="N18" i="6"/>
  <c r="I18" i="4"/>
  <c r="C27" i="5" s="1"/>
  <c r="N17" i="4"/>
  <c r="N37" i="4"/>
  <c r="R13" i="6"/>
  <c r="R33" i="6"/>
  <c r="R34" i="6"/>
  <c r="R14" i="6"/>
  <c r="L10" i="6"/>
  <c r="L30" i="6"/>
  <c r="N30" i="6"/>
  <c r="N10" i="6"/>
  <c r="Q29" i="4"/>
  <c r="Q9" i="4"/>
  <c r="R17" i="4"/>
  <c r="R37" i="4"/>
  <c r="N4" i="6"/>
  <c r="N24" i="6"/>
  <c r="I179" i="2"/>
  <c r="P10" i="6"/>
  <c r="P30" i="6"/>
  <c r="P18" i="4"/>
  <c r="Q25" i="6"/>
  <c r="Q5" i="6"/>
  <c r="I75" i="6"/>
  <c r="F70" i="5" s="1"/>
  <c r="I97" i="4"/>
  <c r="G26" i="5" s="1"/>
  <c r="O17" i="4"/>
  <c r="I85" i="6"/>
  <c r="D99" i="4"/>
  <c r="N25" i="4"/>
  <c r="M4" i="4"/>
  <c r="F199" i="4"/>
  <c r="E159" i="4"/>
  <c r="E59" i="4"/>
  <c r="F99" i="4"/>
  <c r="I79" i="6"/>
  <c r="D19" i="4"/>
  <c r="I79" i="2"/>
  <c r="L4" i="6"/>
  <c r="I92" i="6"/>
  <c r="G67" i="5" s="1"/>
  <c r="R30" i="4"/>
  <c r="R10" i="4"/>
  <c r="Q26" i="6"/>
  <c r="Q6" i="6"/>
  <c r="I164" i="6"/>
  <c r="K59" i="5" s="1"/>
  <c r="C79" i="6"/>
  <c r="I73" i="6"/>
  <c r="F68" i="5" s="1"/>
  <c r="L5" i="6"/>
  <c r="I125" i="4"/>
  <c r="I14" i="5" s="1"/>
  <c r="I70" i="4"/>
  <c r="F19" i="5" s="1"/>
  <c r="Q5" i="4"/>
  <c r="Q25" i="4"/>
  <c r="N26" i="6"/>
  <c r="N6" i="6"/>
  <c r="G37" i="5"/>
  <c r="M37" i="5" s="1"/>
  <c r="S5" i="2"/>
  <c r="S25" i="2"/>
  <c r="R30" i="6"/>
  <c r="H99" i="6"/>
  <c r="R10" i="6"/>
  <c r="P7" i="6"/>
  <c r="P27" i="6"/>
  <c r="N27" i="6"/>
  <c r="N7" i="6"/>
  <c r="I87" i="6"/>
  <c r="G62" i="5" s="1"/>
  <c r="I119" i="6"/>
  <c r="O9" i="6"/>
  <c r="D99" i="6"/>
  <c r="B139" i="6"/>
  <c r="I139" i="6" s="1"/>
  <c r="D199" i="4"/>
  <c r="O5" i="6"/>
  <c r="O25" i="6"/>
  <c r="L24" i="6"/>
  <c r="Q10" i="4"/>
  <c r="Q30" i="4"/>
  <c r="I98" i="6"/>
  <c r="G73" i="5" s="1"/>
  <c r="P38" i="6"/>
  <c r="I90" i="4"/>
  <c r="G19" i="5" s="1"/>
  <c r="H199" i="4"/>
  <c r="D59" i="4"/>
  <c r="I150" i="4"/>
  <c r="J19" i="5" s="1"/>
  <c r="I30" i="4"/>
  <c r="D19" i="5" s="1"/>
  <c r="H99" i="4"/>
  <c r="I179" i="6"/>
  <c r="D39" i="4"/>
  <c r="O29" i="6"/>
  <c r="G179" i="4"/>
  <c r="E39" i="4"/>
  <c r="F159" i="4"/>
  <c r="F139" i="4"/>
  <c r="I98" i="4"/>
  <c r="M5" i="6"/>
  <c r="N5" i="6"/>
  <c r="N25" i="6"/>
  <c r="Q30" i="6"/>
  <c r="Q10" i="6"/>
  <c r="P24" i="6"/>
  <c r="P4" i="6"/>
  <c r="F99" i="6"/>
  <c r="I85" i="4"/>
  <c r="O37" i="4"/>
  <c r="L25" i="6"/>
  <c r="M5" i="4"/>
  <c r="M7" i="4"/>
  <c r="I7" i="4"/>
  <c r="M27" i="4"/>
  <c r="B19" i="6"/>
  <c r="L12" i="6"/>
  <c r="L32" i="6"/>
  <c r="I12" i="6"/>
  <c r="C45" i="5"/>
  <c r="M45" i="5" s="1"/>
  <c r="S33" i="2"/>
  <c r="S13" i="2"/>
  <c r="Q14" i="4"/>
  <c r="Q34" i="4"/>
  <c r="Q7" i="4"/>
  <c r="Q27" i="4"/>
  <c r="O35" i="6"/>
  <c r="O15" i="6"/>
  <c r="B59" i="6"/>
  <c r="I53" i="6"/>
  <c r="E68" i="5" s="1"/>
  <c r="P30" i="4"/>
  <c r="P10" i="4"/>
  <c r="I147" i="4"/>
  <c r="J16" i="5" s="1"/>
  <c r="I67" i="4"/>
  <c r="F16" i="5" s="1"/>
  <c r="N19" i="2"/>
  <c r="N39" i="2"/>
  <c r="N32" i="6"/>
  <c r="D19" i="6"/>
  <c r="N12" i="6"/>
  <c r="O33" i="6"/>
  <c r="O13" i="6"/>
  <c r="P34" i="6"/>
  <c r="P14" i="6"/>
  <c r="P35" i="4"/>
  <c r="P15" i="4"/>
  <c r="Q32" i="4"/>
  <c r="Q12" i="4"/>
  <c r="G36" i="5"/>
  <c r="M36" i="5" s="1"/>
  <c r="S24" i="2"/>
  <c r="S4" i="2"/>
  <c r="I54" i="4"/>
  <c r="E23" i="5" s="1"/>
  <c r="M14" i="4"/>
  <c r="M34" i="4"/>
  <c r="R7" i="4"/>
  <c r="R27" i="4"/>
  <c r="I86" i="4"/>
  <c r="G15" i="5" s="1"/>
  <c r="O30" i="6"/>
  <c r="O10" i="6"/>
  <c r="I13" i="4"/>
  <c r="M13" i="4"/>
  <c r="M33" i="4"/>
  <c r="Q34" i="6"/>
  <c r="Q14" i="6"/>
  <c r="I87" i="4"/>
  <c r="G16" i="5" s="1"/>
  <c r="P19" i="2"/>
  <c r="P39" i="2"/>
  <c r="O33" i="4"/>
  <c r="O13" i="4"/>
  <c r="P29" i="4"/>
  <c r="P9" i="4"/>
  <c r="E99" i="4"/>
  <c r="O27" i="4"/>
  <c r="O7" i="4"/>
  <c r="M39" i="2"/>
  <c r="M19" i="2"/>
  <c r="L15" i="6"/>
  <c r="L35" i="6"/>
  <c r="I55" i="6"/>
  <c r="E70" i="5" s="1"/>
  <c r="Q13" i="4"/>
  <c r="Q33" i="4"/>
  <c r="I46" i="4"/>
  <c r="E15" i="5" s="1"/>
  <c r="I190" i="4"/>
  <c r="L19" i="5" s="1"/>
  <c r="I110" i="4"/>
  <c r="H19" i="5" s="1"/>
  <c r="R26" i="4"/>
  <c r="R6" i="4"/>
  <c r="H19" i="4"/>
  <c r="N26" i="4"/>
  <c r="N6" i="4"/>
  <c r="C39" i="5"/>
  <c r="M39" i="5" s="1"/>
  <c r="S27" i="2"/>
  <c r="S7" i="2"/>
  <c r="Q15" i="4"/>
  <c r="Q35" i="4"/>
  <c r="C46" i="5"/>
  <c r="S34" i="2"/>
  <c r="S14" i="2"/>
  <c r="I52" i="4"/>
  <c r="E21" i="5" s="1"/>
  <c r="M32" i="4"/>
  <c r="M12" i="4"/>
  <c r="F19" i="4"/>
  <c r="L13" i="6"/>
  <c r="Q19" i="2"/>
  <c r="Q39" i="2"/>
  <c r="Q33" i="6"/>
  <c r="G19" i="6"/>
  <c r="Q13" i="6"/>
  <c r="O14" i="4"/>
  <c r="O34" i="4"/>
  <c r="I34" i="4"/>
  <c r="D23" i="5" s="1"/>
  <c r="O24" i="4"/>
  <c r="I66" i="4"/>
  <c r="F15" i="5" s="1"/>
  <c r="I126" i="4"/>
  <c r="I15" i="5" s="1"/>
  <c r="I26" i="4"/>
  <c r="D15" i="5" s="1"/>
  <c r="G99" i="4"/>
  <c r="M33" i="6"/>
  <c r="M13" i="6"/>
  <c r="I13" i="6"/>
  <c r="N14" i="6"/>
  <c r="N34" i="6"/>
  <c r="N35" i="6"/>
  <c r="N15" i="6"/>
  <c r="O12" i="4"/>
  <c r="O32" i="4"/>
  <c r="P27" i="4"/>
  <c r="P7" i="4"/>
  <c r="O35" i="4"/>
  <c r="O15" i="4"/>
  <c r="I127" i="4"/>
  <c r="I16" i="5" s="1"/>
  <c r="I27" i="4"/>
  <c r="D16" i="5" s="1"/>
  <c r="C38" i="5"/>
  <c r="M38" i="5" s="1"/>
  <c r="S26" i="2"/>
  <c r="S6" i="2"/>
  <c r="M15" i="4"/>
  <c r="I15" i="4"/>
  <c r="M35" i="4"/>
  <c r="M10" i="4"/>
  <c r="I10" i="4"/>
  <c r="M30" i="4"/>
  <c r="M10" i="6"/>
  <c r="M30" i="6"/>
  <c r="I10" i="6"/>
  <c r="N7" i="4"/>
  <c r="N27" i="4"/>
  <c r="I99" i="2"/>
  <c r="M24" i="6"/>
  <c r="C99" i="6"/>
  <c r="M4" i="6"/>
  <c r="I84" i="6"/>
  <c r="P29" i="6"/>
  <c r="P9" i="6"/>
  <c r="P12" i="6"/>
  <c r="P32" i="6"/>
  <c r="M34" i="6"/>
  <c r="M14" i="6"/>
  <c r="I54" i="6"/>
  <c r="E69" i="5" s="1"/>
  <c r="Q26" i="4"/>
  <c r="Q6" i="4"/>
  <c r="O39" i="2"/>
  <c r="O19" i="2"/>
  <c r="I9" i="4"/>
  <c r="M29" i="4"/>
  <c r="M9" i="4"/>
  <c r="N13" i="6"/>
  <c r="D59" i="6"/>
  <c r="N33" i="6"/>
  <c r="I34" i="6"/>
  <c r="D69" i="5" s="1"/>
  <c r="O14" i="6"/>
  <c r="E39" i="6"/>
  <c r="I39" i="6" s="1"/>
  <c r="O34" i="6"/>
  <c r="I166" i="4"/>
  <c r="K15" i="5" s="1"/>
  <c r="Q24" i="6"/>
  <c r="G99" i="6"/>
  <c r="Q4" i="6"/>
  <c r="C44" i="5"/>
  <c r="S12" i="2"/>
  <c r="S32" i="2"/>
  <c r="I14" i="4"/>
  <c r="N34" i="4"/>
  <c r="N14" i="4"/>
  <c r="F59" i="6"/>
  <c r="P33" i="6"/>
  <c r="P13" i="6"/>
  <c r="O6" i="4"/>
  <c r="O26" i="4"/>
  <c r="I167" i="4"/>
  <c r="K16" i="5" s="1"/>
  <c r="I15" i="6"/>
  <c r="M35" i="6"/>
  <c r="M15" i="6"/>
  <c r="N32" i="4"/>
  <c r="I12" i="4"/>
  <c r="N12" i="4"/>
  <c r="C42" i="5"/>
  <c r="M42" i="5" s="1"/>
  <c r="S10" i="2"/>
  <c r="S30" i="2"/>
  <c r="I99" i="6"/>
  <c r="E99" i="6"/>
  <c r="O4" i="6"/>
  <c r="O24" i="6"/>
  <c r="C19" i="6"/>
  <c r="M29" i="6"/>
  <c r="M9" i="6"/>
  <c r="I9" i="6"/>
  <c r="E139" i="4"/>
  <c r="I146" i="4"/>
  <c r="J15" i="5" s="1"/>
  <c r="E199" i="4"/>
  <c r="S18" i="4"/>
  <c r="C59" i="4"/>
  <c r="G59" i="4"/>
  <c r="E19" i="6"/>
  <c r="O7" i="6"/>
  <c r="O27" i="6"/>
  <c r="I7" i="6"/>
  <c r="Q35" i="6"/>
  <c r="Q15" i="6"/>
  <c r="L34" i="6"/>
  <c r="L14" i="6"/>
  <c r="I14" i="6"/>
  <c r="C41" i="5"/>
  <c r="S29" i="2"/>
  <c r="S9" i="2"/>
  <c r="C59" i="6"/>
  <c r="M12" i="6"/>
  <c r="M32" i="6"/>
  <c r="I52" i="6"/>
  <c r="E67" i="5" s="1"/>
  <c r="N13" i="4"/>
  <c r="N33" i="4"/>
  <c r="I53" i="4"/>
  <c r="E22" i="5" s="1"/>
  <c r="L33" i="6"/>
  <c r="E19" i="4"/>
  <c r="G19" i="4"/>
  <c r="C159" i="4"/>
  <c r="I186" i="4"/>
  <c r="L15" i="5" s="1"/>
  <c r="I106" i="4"/>
  <c r="H15" i="5" s="1"/>
  <c r="M26" i="4"/>
  <c r="I6" i="4"/>
  <c r="M6" i="4"/>
  <c r="O30" i="4"/>
  <c r="O10" i="4"/>
  <c r="I19" i="2"/>
  <c r="L19" i="2"/>
  <c r="L39" i="2"/>
  <c r="N15" i="4"/>
  <c r="N35" i="4"/>
  <c r="I55" i="4"/>
  <c r="E24" i="5" s="1"/>
  <c r="O32" i="6"/>
  <c r="E59" i="6"/>
  <c r="O12" i="6"/>
  <c r="P33" i="4"/>
  <c r="P13" i="4"/>
  <c r="C19" i="4"/>
  <c r="I59" i="2"/>
  <c r="I187" i="4"/>
  <c r="L16" i="5" s="1"/>
  <c r="I107" i="4"/>
  <c r="H16" i="5" s="1"/>
  <c r="I47" i="4"/>
  <c r="E16" i="5" s="1"/>
  <c r="P6" i="4"/>
  <c r="P26" i="4"/>
  <c r="F19" i="6"/>
  <c r="I6" i="6"/>
  <c r="P6" i="6"/>
  <c r="P26" i="6"/>
  <c r="C47" i="5"/>
  <c r="M47" i="5" s="1"/>
  <c r="S35" i="2"/>
  <c r="S15" i="2"/>
  <c r="P14" i="4"/>
  <c r="P34" i="4"/>
  <c r="G59" i="6"/>
  <c r="Q12" i="6"/>
  <c r="Q32" i="6"/>
  <c r="I199" i="6"/>
  <c r="I84" i="4"/>
  <c r="G13" i="5" s="1"/>
  <c r="C99" i="4"/>
  <c r="P12" i="4"/>
  <c r="P32" i="4"/>
  <c r="I39" i="4" l="1"/>
  <c r="I179" i="4"/>
  <c r="I199" i="4"/>
  <c r="I119" i="4"/>
  <c r="I59" i="4"/>
  <c r="N19" i="4"/>
  <c r="S37" i="6"/>
  <c r="S17" i="4"/>
  <c r="S18" i="6"/>
  <c r="M73" i="5"/>
  <c r="C51" i="5"/>
  <c r="M44" i="5"/>
  <c r="M54" i="5" s="1"/>
  <c r="C54" i="5"/>
  <c r="C52" i="5"/>
  <c r="M41" i="5"/>
  <c r="M53" i="5" s="1"/>
  <c r="C53" i="5"/>
  <c r="S17" i="6"/>
  <c r="N39" i="4"/>
  <c r="R19" i="6"/>
  <c r="R39" i="6"/>
  <c r="I159" i="4"/>
  <c r="S37" i="4"/>
  <c r="M13" i="5"/>
  <c r="G14" i="5"/>
  <c r="M14" i="5" s="1"/>
  <c r="S25" i="4"/>
  <c r="S5" i="4"/>
  <c r="I59" i="6"/>
  <c r="I139" i="4"/>
  <c r="M26" i="5"/>
  <c r="G27" i="5"/>
  <c r="M27" i="5" s="1"/>
  <c r="S38" i="4"/>
  <c r="S38" i="6"/>
  <c r="G60" i="5"/>
  <c r="M60" i="5" s="1"/>
  <c r="S25" i="6"/>
  <c r="S5" i="6"/>
  <c r="R39" i="4"/>
  <c r="R19" i="4"/>
  <c r="C70" i="5"/>
  <c r="M70" i="5" s="1"/>
  <c r="S35" i="6"/>
  <c r="S15" i="6"/>
  <c r="L19" i="6"/>
  <c r="L39" i="6"/>
  <c r="I19" i="6"/>
  <c r="P19" i="6"/>
  <c r="P39" i="6"/>
  <c r="P19" i="4"/>
  <c r="P39" i="4"/>
  <c r="C64" i="5"/>
  <c r="S9" i="6"/>
  <c r="S29" i="6"/>
  <c r="M52" i="5"/>
  <c r="I99" i="4"/>
  <c r="S39" i="2"/>
  <c r="S6" i="4"/>
  <c r="C15" i="5"/>
  <c r="M15" i="5" s="1"/>
  <c r="S26" i="4"/>
  <c r="C62" i="5"/>
  <c r="M62" i="5" s="1"/>
  <c r="S7" i="6"/>
  <c r="S27" i="6"/>
  <c r="S14" i="4"/>
  <c r="S34" i="4"/>
  <c r="C23" i="5"/>
  <c r="M23" i="5" s="1"/>
  <c r="C65" i="5"/>
  <c r="M65" i="5" s="1"/>
  <c r="S30" i="6"/>
  <c r="S10" i="6"/>
  <c r="S10" i="4"/>
  <c r="S30" i="4"/>
  <c r="C19" i="5"/>
  <c r="M19" i="5" s="1"/>
  <c r="S13" i="4"/>
  <c r="C22" i="5"/>
  <c r="M22" i="5" s="1"/>
  <c r="S33" i="4"/>
  <c r="S24" i="4"/>
  <c r="C67" i="5"/>
  <c r="S12" i="6"/>
  <c r="S32" i="6"/>
  <c r="O39" i="4"/>
  <c r="O19" i="4"/>
  <c r="M39" i="6"/>
  <c r="M19" i="6"/>
  <c r="C69" i="5"/>
  <c r="S14" i="6"/>
  <c r="S34" i="6"/>
  <c r="O19" i="6"/>
  <c r="O39" i="6"/>
  <c r="S12" i="4"/>
  <c r="S32" i="4"/>
  <c r="C21" i="5"/>
  <c r="S15" i="4"/>
  <c r="S35" i="4"/>
  <c r="C24" i="5"/>
  <c r="M24" i="5" s="1"/>
  <c r="C61" i="5"/>
  <c r="S6" i="6"/>
  <c r="S26" i="6"/>
  <c r="M19" i="4"/>
  <c r="M39" i="4"/>
  <c r="I19" i="4"/>
  <c r="Q19" i="4"/>
  <c r="Q39" i="4"/>
  <c r="S9" i="4"/>
  <c r="C18" i="5"/>
  <c r="S29" i="4"/>
  <c r="G59" i="5"/>
  <c r="M59" i="5" s="1"/>
  <c r="S24" i="6"/>
  <c r="S4" i="6"/>
  <c r="C68" i="5"/>
  <c r="M68" i="5" s="1"/>
  <c r="S13" i="6"/>
  <c r="S33" i="6"/>
  <c r="Q39" i="6"/>
  <c r="Q19" i="6"/>
  <c r="S19" i="2"/>
  <c r="N39" i="6"/>
  <c r="N19" i="6"/>
  <c r="S4" i="4"/>
  <c r="S7" i="4"/>
  <c r="C16" i="5"/>
  <c r="M16" i="5" s="1"/>
  <c r="S27" i="4"/>
  <c r="M51" i="5" l="1"/>
  <c r="M29" i="5"/>
  <c r="I7" i="5"/>
  <c r="I8" i="5" s="1"/>
  <c r="I9" i="5" s="1"/>
  <c r="I6" i="5"/>
  <c r="M18" i="5"/>
  <c r="M30" i="5" s="1"/>
  <c r="C30" i="5"/>
  <c r="C29" i="5"/>
  <c r="C28" i="5"/>
  <c r="H6" i="5"/>
  <c r="H7" i="5"/>
  <c r="H8" i="5" s="1"/>
  <c r="H9" i="5" s="1"/>
  <c r="J6" i="5"/>
  <c r="J7" i="5"/>
  <c r="J8" i="5" s="1"/>
  <c r="J9" i="5" s="1"/>
  <c r="M67" i="5"/>
  <c r="M77" i="5" s="1"/>
  <c r="C77" i="5"/>
  <c r="M61" i="5"/>
  <c r="M75" i="5" s="1"/>
  <c r="C75" i="5"/>
  <c r="C74" i="5"/>
  <c r="M21" i="5"/>
  <c r="M31" i="5" s="1"/>
  <c r="C31" i="5"/>
  <c r="M64" i="5"/>
  <c r="M76" i="5" s="1"/>
  <c r="C76" i="5"/>
  <c r="G7" i="5"/>
  <c r="G8" i="5" s="1"/>
  <c r="G9" i="5" s="1"/>
  <c r="G6" i="5"/>
  <c r="S19" i="4"/>
  <c r="S39" i="4"/>
  <c r="S19" i="6"/>
  <c r="S39" i="6"/>
  <c r="M28" i="5" l="1"/>
  <c r="K6" i="5"/>
  <c r="K7" i="5"/>
  <c r="K8" i="5" s="1"/>
  <c r="K9" i="5" s="1"/>
  <c r="L6" i="5"/>
  <c r="L7" i="5"/>
  <c r="L8" i="5" s="1"/>
  <c r="L9" i="5" s="1"/>
  <c r="C6" i="5"/>
  <c r="C7" i="5"/>
  <c r="C8" i="5" s="1"/>
  <c r="C9" i="5" s="1"/>
  <c r="N6" i="5"/>
  <c r="N7" i="5"/>
  <c r="N8" i="5" s="1"/>
  <c r="N9" i="5" s="1"/>
  <c r="E6" i="5"/>
  <c r="E7" i="5"/>
  <c r="E8" i="5" s="1"/>
  <c r="E9" i="5" s="1"/>
  <c r="D7" i="5"/>
  <c r="D8" i="5" s="1"/>
  <c r="D9" i="5" s="1"/>
  <c r="D6" i="5"/>
  <c r="M7" i="5"/>
  <c r="M8" i="5" s="1"/>
  <c r="M9" i="5" s="1"/>
  <c r="M6" i="5"/>
  <c r="F7" i="5"/>
  <c r="F8" i="5" s="1"/>
  <c r="F9" i="5" s="1"/>
  <c r="F6" i="5"/>
  <c r="M74" i="5"/>
</calcChain>
</file>

<file path=xl/sharedStrings.xml><?xml version="1.0" encoding="utf-8"?>
<sst xmlns="http://schemas.openxmlformats.org/spreadsheetml/2006/main" count="1247" uniqueCount="149">
  <si>
    <t>Spreadsheet Guidelines</t>
  </si>
  <si>
    <t>1.</t>
  </si>
  <si>
    <t>Greyed out or yellow cells should not be manipulated.</t>
  </si>
  <si>
    <t>2.</t>
  </si>
  <si>
    <t>3.</t>
  </si>
  <si>
    <t>5.</t>
  </si>
  <si>
    <t>6.</t>
  </si>
  <si>
    <t>Site Details</t>
  </si>
  <si>
    <t>Site</t>
  </si>
  <si>
    <t>Survey Period</t>
  </si>
  <si>
    <t>Mean Daylight Period (hrs)</t>
  </si>
  <si>
    <t>Depth</t>
  </si>
  <si>
    <t>Surveyor</t>
  </si>
  <si>
    <t>Latitude</t>
  </si>
  <si>
    <t>Longitude</t>
  </si>
  <si>
    <t>Notes</t>
  </si>
  <si>
    <t>Transect No.</t>
  </si>
  <si>
    <t>Transect ID</t>
  </si>
  <si>
    <t>Survey Date</t>
  </si>
  <si>
    <t>Length (m)</t>
  </si>
  <si>
    <t>Width (m)</t>
  </si>
  <si>
    <t>Total</t>
  </si>
  <si>
    <t>Scarus rubroviolaceus</t>
  </si>
  <si>
    <t>Mass removed per day (kg)</t>
  </si>
  <si>
    <t>Mass removed per year (kg)</t>
  </si>
  <si>
    <t>8-10cm</t>
  </si>
  <si>
    <t>11-20cm</t>
  </si>
  <si>
    <t>21-30cm</t>
  </si>
  <si>
    <t>31-40cm</t>
  </si>
  <si>
    <t>41-50cm</t>
  </si>
  <si>
    <t>Scarus ghobban</t>
  </si>
  <si>
    <t>Species</t>
  </si>
  <si>
    <t>TRANSECT 2</t>
  </si>
  <si>
    <t>TRANSECT 1</t>
  </si>
  <si>
    <t>TRANSECT 3</t>
  </si>
  <si>
    <t>TRANSECT 4</t>
  </si>
  <si>
    <t>TRANSECT 5</t>
  </si>
  <si>
    <t>TRANSECT 6</t>
  </si>
  <si>
    <t>TRANSECT 7</t>
  </si>
  <si>
    <t>TRANSECT 8</t>
  </si>
  <si>
    <t>TRANSECT 9</t>
  </si>
  <si>
    <t>TRANSECT 10</t>
  </si>
  <si>
    <t>51-60cm</t>
  </si>
  <si>
    <t>Bioerosion by Species</t>
  </si>
  <si>
    <t>Mean</t>
  </si>
  <si>
    <t>SD</t>
  </si>
  <si>
    <t>SE</t>
  </si>
  <si>
    <t>95% CI</t>
  </si>
  <si>
    <t>TOTAL by transect</t>
  </si>
  <si>
    <t>Average by species</t>
  </si>
  <si>
    <t>All</t>
  </si>
  <si>
    <t>Transect</t>
  </si>
  <si>
    <t>Number of transects:</t>
  </si>
  <si>
    <t>Size class specific erosion rates</t>
  </si>
  <si>
    <t>Proportion of bites leaving scars</t>
  </si>
  <si>
    <t>Juveniles</t>
  </si>
  <si>
    <t>Biomass by species</t>
  </si>
  <si>
    <t>Density by species</t>
  </si>
  <si>
    <t xml:space="preserve">Site information can be added to this tab, data is added to the 'Data Entry' tab. The other tabs combine to calculate bioerosion rates, parrotfish density and biomass which are displayed in the 'Results' tab. </t>
  </si>
  <si>
    <t>Density by size class (abun/ha)</t>
  </si>
  <si>
    <t>(abundance/hectare)</t>
  </si>
  <si>
    <t>(kg/hectare)</t>
  </si>
  <si>
    <t>Biomass by size class (kg/ha)</t>
  </si>
  <si>
    <t>4.</t>
  </si>
  <si>
    <t>Scarus compressus</t>
  </si>
  <si>
    <t>Scarus perrico</t>
  </si>
  <si>
    <t>Eastern Tropical Pacific species</t>
  </si>
  <si>
    <t>10-19 cm</t>
  </si>
  <si>
    <t>20-29 cm</t>
  </si>
  <si>
    <t>30-39 cm</t>
  </si>
  <si>
    <t>40-49 cm</t>
  </si>
  <si>
    <t>50-59 cm</t>
  </si>
  <si>
    <t>≥60 cm</t>
  </si>
  <si>
    <t>a</t>
  </si>
  <si>
    <t>b</t>
  </si>
  <si>
    <t>fishbase</t>
  </si>
  <si>
    <t>max length (cm)</t>
  </si>
  <si>
    <t>Arothron meleagris</t>
  </si>
  <si>
    <t>Sufflamen verres</t>
  </si>
  <si>
    <t>Pseudobalistes naufragium</t>
  </si>
  <si>
    <t>Balistes polylepis</t>
  </si>
  <si>
    <t>Guineafowl puffer</t>
  </si>
  <si>
    <t>Orangeside triggerfish</t>
  </si>
  <si>
    <t>Blue-barred parrotfish</t>
  </si>
  <si>
    <t>Ember parrotfish</t>
  </si>
  <si>
    <t>Bumphead parrotfish</t>
  </si>
  <si>
    <t>common name</t>
  </si>
  <si>
    <t>Azure parrotfish</t>
  </si>
  <si>
    <t>Arothron hispidus</t>
  </si>
  <si>
    <t>White-spotted puffer</t>
  </si>
  <si>
    <t>Stone triggerfish</t>
  </si>
  <si>
    <t>Finescale triggerfish</t>
  </si>
  <si>
    <t>Melichthys niger</t>
  </si>
  <si>
    <t>Black triggerfish</t>
  </si>
  <si>
    <t>parrotfish</t>
  </si>
  <si>
    <t>puffer</t>
  </si>
  <si>
    <t>triggerfish</t>
  </si>
  <si>
    <t xml:space="preserve">length-weight </t>
  </si>
  <si>
    <t>common  (cm)</t>
  </si>
  <si>
    <t>5-9 cm</t>
  </si>
  <si>
    <t>Glynn et al. 1972, Reyes-Bonilla &amp; Calderon-Aguilera 1999, Palacios et al. 2014</t>
  </si>
  <si>
    <t>Bites leaving scars per min</t>
  </si>
  <si>
    <t>References or substitutes used for calculations</t>
  </si>
  <si>
    <t>Initial/Terminal Phase</t>
  </si>
  <si>
    <t>Bioerosion by species</t>
  </si>
  <si>
    <t>Parrotfish</t>
  </si>
  <si>
    <t>Puffer</t>
  </si>
  <si>
    <t>Triggerfish</t>
  </si>
  <si>
    <t>data in Alvarado et al. 2017</t>
  </si>
  <si>
    <t>IP Parrotfish erosion rates_database_v1.2</t>
  </si>
  <si>
    <t>IP Parrotfish erosion rates_database_v1.3</t>
  </si>
  <si>
    <t>Bellwood et al. (1995):</t>
  </si>
  <si>
    <t>References:</t>
  </si>
  <si>
    <t>IP Parrotfish erosion rates_database_v1.2 on ReefBudget homepage</t>
  </si>
  <si>
    <t>Glynn, P. W., Stewart, R. H., &amp; McCosker, J. E. (1972). Pacific coral reefs of Panama: structure, distribution and predators. Geologische Rundschau, 61(2), 483-519.</t>
  </si>
  <si>
    <t>Reyes‐Bonilla, H., &amp; Calderon‐Aguilera, L. E. (1999). Population density, distribution and consumption rates of three corallivores at Cabo Pulmo Reef, Gulf of California, Mexico. Marine Ecology, 20(3‐4), 347-357.</t>
  </si>
  <si>
    <t>Palacios, M. M., Muñoz, C. G., &amp; Zapata, F. A. (2014). Fish corallivory on a pocilloporid reef and experimental coral responses to predation. Coral Reefs, 33(3), 625-636.</t>
  </si>
  <si>
    <t>Bellwood, D. R. (1995). Direct estimate of bioerosion by two parrotfish species, Chlorurus gibbus and C. sordidus, on the Great Barrier Reef, Australia. Marine Biology, 121(3), 419-429.</t>
  </si>
  <si>
    <t>Alvarado, J. J., Grassian, B., Cantera-Kintz, J. R., Carballo, J. L., &amp; Londoño-Cruz, E. (2017). Coral reef bioerosion in the eastern tropical Pacific. In Coral reefs of the eastern tropical Pacific (pp. 369-403). Springer, Dordrecht.</t>
  </si>
  <si>
    <t xml:space="preserve">% of day feeding  </t>
  </si>
  <si>
    <t xml:space="preserve">Ch. gibbus </t>
  </si>
  <si>
    <t>Ch sordidus</t>
  </si>
  <si>
    <t>The mean daylight period (over a year) is required to calculate parrotfish erosion rates. A default of 12hrs (input as a decimal) has been chosen, which can be adjusted in the 'Equations' tab if required.</t>
  </si>
  <si>
    <t>Transect lengths and widths yield areas which are linked to parrotfish abundance. If necessary (for example, if you have done a point count) enter the area of each transect directly into the "Area" box. If this box is empty, the formulas will not calculate correctly.</t>
  </si>
  <si>
    <r>
      <t xml:space="preserve">Length-weight relationships used for biomass estimations were derived from </t>
    </r>
    <r>
      <rPr>
        <i/>
        <sz val="11"/>
        <color theme="1"/>
        <rFont val="Arial Narrow"/>
        <family val="2"/>
      </rPr>
      <t>fishbase.org</t>
    </r>
    <r>
      <rPr>
        <sz val="11"/>
        <color theme="1"/>
        <rFont val="Arial Narrow"/>
        <family val="2"/>
      </rPr>
      <t xml:space="preserve"> (Froese &amp; Pauly 2018). These can be adjusted in the 'Equations' tab if more local rates are available.</t>
    </r>
  </si>
  <si>
    <r>
      <t xml:space="preserve">In the 'Data Entry' tab it is not necessary to enter "0" where no parrotfish were recorded, as blank cells are treated as 0. Light grey cells in the 'Data Entry' tab represent size classes that are above the max or common length reported at </t>
    </r>
    <r>
      <rPr>
        <i/>
        <sz val="11"/>
        <color theme="1"/>
        <rFont val="Arial Narrow"/>
        <family val="2"/>
      </rPr>
      <t>fishbase</t>
    </r>
    <r>
      <rPr>
        <sz val="11"/>
        <color theme="1"/>
        <rFont val="Arial Narrow"/>
        <family val="2"/>
      </rPr>
      <t>. In case larger individuals are observed these can still be added in the respective cells and density as well as biomass will calculate correctly. To correctly display total bioerosion in this case, erosion rates for larger size classes have to be added to the respective cells in the 'Equations' tab. Please note that no bioerosion is calculated for juvenile parrotfishes as their impacts have been reported to be negligible.</t>
    </r>
  </si>
  <si>
    <r>
      <t>Area (m</t>
    </r>
    <r>
      <rPr>
        <b/>
        <vertAlign val="superscript"/>
        <sz val="11"/>
        <color indexed="8"/>
        <rFont val="Arial Narrow"/>
        <family val="2"/>
      </rPr>
      <t>2</t>
    </r>
    <r>
      <rPr>
        <b/>
        <sz val="11"/>
        <color indexed="8"/>
        <rFont val="Arial Narrow"/>
        <family val="2"/>
      </rPr>
      <t>)</t>
    </r>
  </si>
  <si>
    <r>
      <t>Mean Site Density (abundance transect</t>
    </r>
    <r>
      <rPr>
        <b/>
        <vertAlign val="superscript"/>
        <sz val="10"/>
        <rFont val="Arial Narrow"/>
        <family val="2"/>
      </rPr>
      <t>-1</t>
    </r>
    <r>
      <rPr>
        <b/>
        <sz val="10"/>
        <rFont val="Arial Narrow"/>
        <family val="2"/>
      </rPr>
      <t>)</t>
    </r>
  </si>
  <si>
    <r>
      <t>Standard Deviation of Mean Site Density (abundance transect</t>
    </r>
    <r>
      <rPr>
        <b/>
        <vertAlign val="superscript"/>
        <sz val="10"/>
        <rFont val="Arial Narrow"/>
        <family val="2"/>
      </rPr>
      <t>-1</t>
    </r>
    <r>
      <rPr>
        <b/>
        <sz val="10"/>
        <rFont val="Arial Narrow"/>
        <family val="2"/>
      </rPr>
      <t>)</t>
    </r>
  </si>
  <si>
    <r>
      <t>Mean Site Biomass (kg transect</t>
    </r>
    <r>
      <rPr>
        <b/>
        <vertAlign val="superscript"/>
        <sz val="10"/>
        <rFont val="Arial Narrow"/>
        <family val="2"/>
      </rPr>
      <t>-1</t>
    </r>
    <r>
      <rPr>
        <b/>
        <sz val="10"/>
        <rFont val="Arial Narrow"/>
        <family val="2"/>
      </rPr>
      <t>)</t>
    </r>
  </si>
  <si>
    <r>
      <t>Standard Deviation of Mean Site Biomass (kg transect</t>
    </r>
    <r>
      <rPr>
        <b/>
        <vertAlign val="superscript"/>
        <sz val="10"/>
        <rFont val="Arial Narrow"/>
        <family val="2"/>
      </rPr>
      <t>-1</t>
    </r>
    <r>
      <rPr>
        <b/>
        <sz val="10"/>
        <rFont val="Arial Narrow"/>
        <family val="2"/>
      </rPr>
      <t>)</t>
    </r>
  </si>
  <si>
    <r>
      <t>Mean Site Bioerosion (kg transect</t>
    </r>
    <r>
      <rPr>
        <b/>
        <vertAlign val="superscript"/>
        <sz val="10"/>
        <rFont val="Arial Narrow"/>
        <family val="2"/>
      </rPr>
      <t>-1</t>
    </r>
    <r>
      <rPr>
        <b/>
        <sz val="10"/>
        <rFont val="Arial Narrow"/>
        <family val="2"/>
      </rPr>
      <t xml:space="preserve"> yr</t>
    </r>
    <r>
      <rPr>
        <b/>
        <vertAlign val="superscript"/>
        <sz val="10"/>
        <rFont val="Arial Narrow"/>
        <family val="2"/>
      </rPr>
      <t>-1</t>
    </r>
    <r>
      <rPr>
        <b/>
        <sz val="10"/>
        <rFont val="Arial Narrow"/>
        <family val="2"/>
      </rPr>
      <t>)</t>
    </r>
  </si>
  <si>
    <r>
      <t>(kg m</t>
    </r>
    <r>
      <rPr>
        <b/>
        <vertAlign val="superscript"/>
        <sz val="11"/>
        <rFont val="Arial Narrow"/>
        <family val="2"/>
      </rPr>
      <t xml:space="preserve">-2 </t>
    </r>
    <r>
      <rPr>
        <b/>
        <sz val="11"/>
        <rFont val="Arial Narrow"/>
        <family val="2"/>
      </rPr>
      <t>yr</t>
    </r>
    <r>
      <rPr>
        <b/>
        <vertAlign val="superscript"/>
        <sz val="11"/>
        <rFont val="Arial Narrow"/>
        <family val="2"/>
      </rPr>
      <t>-1</t>
    </r>
    <r>
      <rPr>
        <b/>
        <sz val="11"/>
        <rFont val="Arial Narrow"/>
        <family val="2"/>
      </rPr>
      <t>)</t>
    </r>
  </si>
  <si>
    <r>
      <t>(kg m</t>
    </r>
    <r>
      <rPr>
        <b/>
        <vertAlign val="superscript"/>
        <sz val="11"/>
        <rFont val="Arial Narrow"/>
        <family val="2"/>
      </rPr>
      <t xml:space="preserve">-2 </t>
    </r>
    <r>
      <rPr>
        <b/>
        <sz val="11"/>
        <rFont val="Arial Narrow"/>
        <family val="2"/>
      </rPr>
      <t>yr</t>
    </r>
    <r>
      <rPr>
        <b/>
        <vertAlign val="superscript"/>
        <sz val="11"/>
        <rFont val="Arial Narrow"/>
        <family val="2"/>
      </rPr>
      <t>-1)</t>
    </r>
  </si>
  <si>
    <r>
      <t>Bioerosion by size class (kg/m</t>
    </r>
    <r>
      <rPr>
        <b/>
        <vertAlign val="superscript"/>
        <sz val="11"/>
        <rFont val="Arial Narrow"/>
        <family val="2"/>
      </rPr>
      <t>2</t>
    </r>
    <r>
      <rPr>
        <b/>
        <sz val="11"/>
        <rFont val="Arial Narrow"/>
        <family val="2"/>
      </rPr>
      <t>/yr)</t>
    </r>
  </si>
  <si>
    <r>
      <t>Standard Deviation of Mean Site Bioerosion (kg transect</t>
    </r>
    <r>
      <rPr>
        <b/>
        <vertAlign val="superscript"/>
        <sz val="10"/>
        <rFont val="Arial Narrow"/>
        <family val="2"/>
      </rPr>
      <t>-1</t>
    </r>
    <r>
      <rPr>
        <b/>
        <sz val="10"/>
        <rFont val="Arial Narrow"/>
        <family val="2"/>
      </rPr>
      <t xml:space="preserve"> yr</t>
    </r>
    <r>
      <rPr>
        <b/>
        <vertAlign val="superscript"/>
        <sz val="10"/>
        <rFont val="Arial Narrow"/>
        <family val="2"/>
      </rPr>
      <t>-1</t>
    </r>
    <r>
      <rPr>
        <b/>
        <sz val="10"/>
        <rFont val="Arial Narrow"/>
        <family val="2"/>
      </rPr>
      <t>)</t>
    </r>
  </si>
  <si>
    <r>
      <t xml:space="preserve">Arothron meleagris </t>
    </r>
    <r>
      <rPr>
        <sz val="11"/>
        <rFont val="Arial Narrow"/>
        <family val="2"/>
      </rPr>
      <t>*0.5 as coral not primary diet (Glynn et al. 1972)</t>
    </r>
  </si>
  <si>
    <r>
      <t xml:space="preserve">diet consists primarily of CCA and plankton. Length-weight uses data for </t>
    </r>
    <r>
      <rPr>
        <i/>
        <sz val="11"/>
        <color rgb="FF000000"/>
        <rFont val="Arial Narrow"/>
        <family val="2"/>
      </rPr>
      <t>S. verres</t>
    </r>
  </si>
  <si>
    <r>
      <t>Substrate density (g cm</t>
    </r>
    <r>
      <rPr>
        <b/>
        <vertAlign val="superscript"/>
        <sz val="11"/>
        <color indexed="8"/>
        <rFont val="Arial Narrow"/>
        <family val="2"/>
      </rPr>
      <t>-3</t>
    </r>
    <r>
      <rPr>
        <b/>
        <sz val="11"/>
        <color indexed="8"/>
        <rFont val="Arial Narrow"/>
        <family val="2"/>
      </rPr>
      <t>)</t>
    </r>
  </si>
  <si>
    <r>
      <t>Bite rate (bites min</t>
    </r>
    <r>
      <rPr>
        <b/>
        <vertAlign val="superscript"/>
        <sz val="11"/>
        <color theme="1"/>
        <rFont val="Arial Narrow"/>
        <family val="2"/>
      </rPr>
      <t>-1</t>
    </r>
    <r>
      <rPr>
        <b/>
        <sz val="11"/>
        <color theme="1"/>
        <rFont val="Arial Narrow"/>
        <family val="2"/>
      </rPr>
      <t>)</t>
    </r>
  </si>
  <si>
    <r>
      <t>Volume removed per bite (cm</t>
    </r>
    <r>
      <rPr>
        <b/>
        <vertAlign val="superscript"/>
        <sz val="11"/>
        <color theme="1"/>
        <rFont val="Arial Narrow"/>
        <family val="2"/>
      </rPr>
      <t>3</t>
    </r>
    <r>
      <rPr>
        <b/>
        <sz val="11"/>
        <color theme="1"/>
        <rFont val="Arial Narrow"/>
        <family val="2"/>
      </rPr>
      <t>)</t>
    </r>
  </si>
  <si>
    <r>
      <t>Volume removed per day (cm</t>
    </r>
    <r>
      <rPr>
        <b/>
        <vertAlign val="superscript"/>
        <sz val="11"/>
        <color theme="1"/>
        <rFont val="Arial Narrow"/>
        <family val="2"/>
      </rPr>
      <t>3</t>
    </r>
    <r>
      <rPr>
        <b/>
        <sz val="11"/>
        <color theme="1"/>
        <rFont val="Arial Narrow"/>
        <family val="2"/>
      </rPr>
      <t>)</t>
    </r>
  </si>
  <si>
    <r>
      <t>Bioerosion (kg m</t>
    </r>
    <r>
      <rPr>
        <b/>
        <vertAlign val="superscript"/>
        <sz val="11"/>
        <color theme="1"/>
        <rFont val="Arial Narrow"/>
        <family val="2"/>
      </rPr>
      <t>2</t>
    </r>
    <r>
      <rPr>
        <b/>
        <sz val="11"/>
        <color theme="1"/>
        <rFont val="Arial Narrow"/>
        <family val="2"/>
      </rPr>
      <t xml:space="preserve"> yr</t>
    </r>
    <r>
      <rPr>
        <b/>
        <vertAlign val="superscript"/>
        <sz val="11"/>
        <color theme="1"/>
        <rFont val="Arial Narrow"/>
        <family val="2"/>
      </rPr>
      <t>-1</t>
    </r>
    <r>
      <rPr>
        <b/>
        <sz val="11"/>
        <color theme="1"/>
        <rFont val="Arial Narrow"/>
        <family val="2"/>
      </rPr>
      <t>)</t>
    </r>
  </si>
  <si>
    <r>
      <t>Density (abundance hectare</t>
    </r>
    <r>
      <rPr>
        <b/>
        <vertAlign val="superscript"/>
        <sz val="11"/>
        <color theme="1"/>
        <rFont val="Arial Narrow"/>
        <family val="2"/>
      </rPr>
      <t>-1</t>
    </r>
    <r>
      <rPr>
        <b/>
        <sz val="11"/>
        <color theme="1"/>
        <rFont val="Arial Narrow"/>
        <family val="2"/>
      </rPr>
      <t>)</t>
    </r>
  </si>
  <si>
    <r>
      <t>Biomass (kg hectare</t>
    </r>
    <r>
      <rPr>
        <b/>
        <vertAlign val="superscript"/>
        <sz val="11"/>
        <color theme="1"/>
        <rFont val="Arial Narrow"/>
        <family val="2"/>
      </rPr>
      <t>-1</t>
    </r>
    <r>
      <rPr>
        <b/>
        <sz val="11"/>
        <color theme="1"/>
        <rFont val="Arial Narrow"/>
        <family val="2"/>
      </rPr>
      <t>)</t>
    </r>
  </si>
  <si>
    <r>
      <t>Bioerosion (kg m</t>
    </r>
    <r>
      <rPr>
        <b/>
        <vertAlign val="superscript"/>
        <sz val="14"/>
        <color indexed="8"/>
        <rFont val="Arial Narrow"/>
        <family val="2"/>
      </rPr>
      <t xml:space="preserve">2 </t>
    </r>
    <r>
      <rPr>
        <b/>
        <sz val="14"/>
        <color indexed="8"/>
        <rFont val="Arial Narrow"/>
        <family val="2"/>
      </rPr>
      <t>yr</t>
    </r>
    <r>
      <rPr>
        <b/>
        <vertAlign val="superscript"/>
        <sz val="14"/>
        <color indexed="8"/>
        <rFont val="Arial Narrow"/>
        <family val="2"/>
      </rPr>
      <t>-1</t>
    </r>
    <r>
      <rPr>
        <b/>
        <sz val="14"/>
        <color indexed="8"/>
        <rFont val="Arial Narrow"/>
        <family val="2"/>
      </rPr>
      <t>)</t>
    </r>
  </si>
  <si>
    <r>
      <t>Density (abundance hectare</t>
    </r>
    <r>
      <rPr>
        <b/>
        <vertAlign val="superscript"/>
        <sz val="14"/>
        <color indexed="8"/>
        <rFont val="Arial Narrow"/>
        <family val="2"/>
      </rPr>
      <t>-1</t>
    </r>
    <r>
      <rPr>
        <b/>
        <sz val="14"/>
        <color indexed="8"/>
        <rFont val="Arial Narrow"/>
        <family val="2"/>
      </rPr>
      <t>)</t>
    </r>
  </si>
  <si>
    <r>
      <t>Biomass (kg hectare</t>
    </r>
    <r>
      <rPr>
        <b/>
        <vertAlign val="superscript"/>
        <sz val="14"/>
        <color indexed="8"/>
        <rFont val="Arial Narrow"/>
        <family val="2"/>
      </rPr>
      <t>-1</t>
    </r>
    <r>
      <rPr>
        <b/>
        <sz val="14"/>
        <color indexed="8"/>
        <rFont val="Arial Narrow"/>
        <family val="2"/>
      </rPr>
      <t>)</t>
    </r>
  </si>
  <si>
    <t>Mean across all ETP coral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</si>
</sst>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0"/>
    <numFmt numFmtId="167" formatCode="0.0"/>
  </numFmts>
  <fonts count="23" x14ac:knownFonts="1">
    <font>
      <sz val="11"/>
      <color theme="1"/>
      <name val="Calibri"/>
      <family val="2"/>
      <scheme val="minor"/>
    </font>
    <font>
      <b/>
      <sz val="16"/>
      <color indexed="8"/>
      <name val="Arial Narrow"/>
      <family val="2"/>
    </font>
    <font>
      <sz val="11"/>
      <color theme="1"/>
      <name val="Arial Narrow"/>
      <family val="2"/>
    </font>
    <font>
      <b/>
      <sz val="11"/>
      <color indexed="8"/>
      <name val="Arial Narrow"/>
      <family val="2"/>
    </font>
    <font>
      <b/>
      <sz val="11"/>
      <color theme="1"/>
      <name val="Arial Narrow"/>
      <family val="2"/>
    </font>
    <font>
      <i/>
      <sz val="11"/>
      <color theme="1"/>
      <name val="Arial Narrow"/>
      <family val="2"/>
    </font>
    <font>
      <sz val="11"/>
      <color indexed="8"/>
      <name val="Arial Narrow"/>
      <family val="2"/>
    </font>
    <font>
      <b/>
      <vertAlign val="superscript"/>
      <sz val="11"/>
      <color indexed="8"/>
      <name val="Arial Narrow"/>
      <family val="2"/>
    </font>
    <font>
      <b/>
      <sz val="10"/>
      <name val="Arial Narrow"/>
      <family val="2"/>
    </font>
    <font>
      <sz val="11"/>
      <name val="Arial Narrow"/>
      <family val="2"/>
    </font>
    <font>
      <b/>
      <sz val="11"/>
      <name val="Arial Narrow"/>
      <family val="2"/>
    </font>
    <font>
      <i/>
      <sz val="11"/>
      <color indexed="8"/>
      <name val="Arial Narrow"/>
      <family val="2"/>
    </font>
    <font>
      <i/>
      <sz val="11"/>
      <name val="Arial Narrow"/>
      <family val="2"/>
    </font>
    <font>
      <b/>
      <vertAlign val="superscript"/>
      <sz val="10"/>
      <name val="Arial Narrow"/>
      <family val="2"/>
    </font>
    <font>
      <sz val="10"/>
      <name val="Arial Narrow"/>
      <family val="2"/>
    </font>
    <font>
      <b/>
      <vertAlign val="superscript"/>
      <sz val="11"/>
      <name val="Arial Narrow"/>
      <family val="2"/>
    </font>
    <font>
      <sz val="10"/>
      <color indexed="8"/>
      <name val="Arial Narrow"/>
      <family val="2"/>
    </font>
    <font>
      <i/>
      <sz val="11"/>
      <color rgb="FF000000"/>
      <name val="Arial Narrow"/>
      <family val="2"/>
    </font>
    <font>
      <sz val="11"/>
      <color rgb="FFFF0000"/>
      <name val="Arial Narrow"/>
      <family val="2"/>
    </font>
    <font>
      <b/>
      <vertAlign val="superscript"/>
      <sz val="11"/>
      <color theme="1"/>
      <name val="Arial Narrow"/>
      <family val="2"/>
    </font>
    <font>
      <b/>
      <sz val="14"/>
      <color indexed="8"/>
      <name val="Arial Narrow"/>
      <family val="2"/>
    </font>
    <font>
      <b/>
      <vertAlign val="superscript"/>
      <sz val="14"/>
      <color indexed="8"/>
      <name val="Arial Narrow"/>
      <family val="2"/>
    </font>
    <font>
      <b/>
      <i/>
      <sz val="11"/>
      <color indexed="8"/>
      <name val="Arial Narrow"/>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5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374">
    <xf numFmtId="0" fontId="0" fillId="0" borderId="0" xfId="0"/>
    <xf numFmtId="0" fontId="2" fillId="0" borderId="0" xfId="0" applyFont="1"/>
    <xf numFmtId="0" fontId="1" fillId="2" borderId="7"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49" fontId="3" fillId="2" borderId="7" xfId="0" applyNumberFormat="1" applyFont="1" applyFill="1" applyBorder="1" applyAlignment="1">
      <alignment horizontal="center" vertical="top"/>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49" fontId="2" fillId="2" borderId="7" xfId="0" applyNumberFormat="1" applyFont="1" applyFill="1" applyBorder="1" applyAlignment="1">
      <alignment horizontal="center" vertical="top"/>
    </xf>
    <xf numFmtId="0" fontId="2" fillId="2" borderId="0" xfId="0" applyFont="1" applyFill="1" applyAlignment="1">
      <alignment horizontal="left" wrapText="1"/>
    </xf>
    <xf numFmtId="0" fontId="2" fillId="2" borderId="0" xfId="0" applyFont="1" applyFill="1"/>
    <xf numFmtId="0" fontId="2" fillId="2" borderId="8" xfId="0" applyFont="1" applyFill="1" applyBorder="1"/>
    <xf numFmtId="0" fontId="2" fillId="0" borderId="0" xfId="0" applyFont="1" applyAlignment="1">
      <alignment vertical="top"/>
    </xf>
    <xf numFmtId="49" fontId="4" fillId="2" borderId="7" xfId="0" applyNumberFormat="1" applyFont="1" applyFill="1" applyBorder="1" applyAlignment="1">
      <alignment horizontal="center" vertical="top"/>
    </xf>
    <xf numFmtId="0" fontId="2" fillId="2" borderId="7" xfId="0" applyFont="1" applyFill="1" applyBorder="1"/>
    <xf numFmtId="0" fontId="3" fillId="2" borderId="7" xfId="0" applyFont="1" applyFill="1" applyBorder="1" applyAlignment="1">
      <alignment horizontal="center"/>
    </xf>
    <xf numFmtId="0" fontId="3" fillId="2" borderId="0" xfId="0" applyFont="1" applyFill="1" applyAlignment="1">
      <alignment horizontal="center"/>
    </xf>
    <xf numFmtId="0" fontId="3" fillId="2" borderId="8" xfId="0" applyFont="1" applyFill="1" applyBorder="1" applyAlignment="1">
      <alignment horizontal="center"/>
    </xf>
    <xf numFmtId="0" fontId="3" fillId="2" borderId="7" xfId="0" applyFont="1" applyFill="1" applyBorder="1"/>
    <xf numFmtId="0" fontId="3" fillId="2" borderId="0" xfId="0" applyFont="1" applyFill="1" applyAlignment="1">
      <alignment horizontal="left"/>
    </xf>
    <xf numFmtId="0" fontId="2" fillId="3" borderId="0" xfId="0" applyFont="1" applyFill="1"/>
    <xf numFmtId="0" fontId="4" fillId="2" borderId="0" xfId="0" applyFont="1" applyFill="1"/>
    <xf numFmtId="0" fontId="2" fillId="0" borderId="38" xfId="0" applyFont="1" applyBorder="1"/>
    <xf numFmtId="0" fontId="2" fillId="3" borderId="8" xfId="0" applyFont="1" applyFill="1" applyBorder="1"/>
    <xf numFmtId="0" fontId="3" fillId="2" borderId="0" xfId="0" applyFont="1" applyFill="1"/>
    <xf numFmtId="2" fontId="2" fillId="3" borderId="0" xfId="0" applyNumberFormat="1" applyFont="1" applyFill="1" applyAlignment="1" applyProtection="1">
      <alignment vertical="center"/>
      <protection locked="0"/>
    </xf>
    <xf numFmtId="2" fontId="2" fillId="3" borderId="8" xfId="0" applyNumberFormat="1" applyFont="1" applyFill="1" applyBorder="1" applyAlignment="1" applyProtection="1">
      <alignment vertical="center"/>
      <protection locked="0"/>
    </xf>
    <xf numFmtId="0" fontId="2" fillId="2" borderId="11" xfId="0" applyFont="1" applyFill="1" applyBorder="1"/>
    <xf numFmtId="0" fontId="2" fillId="2" borderId="13" xfId="0" applyFont="1" applyFill="1" applyBorder="1"/>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2" borderId="17" xfId="0" applyFont="1" applyFill="1" applyBorder="1"/>
    <xf numFmtId="49" fontId="6" fillId="0" borderId="14" xfId="0" applyNumberFormat="1" applyFont="1" applyBorder="1" applyAlignment="1" applyProtection="1">
      <alignment horizontal="center"/>
      <protection locked="0"/>
    </xf>
    <xf numFmtId="49" fontId="6" fillId="0" borderId="15" xfId="0" applyNumberFormat="1" applyFont="1" applyBorder="1" applyAlignment="1" applyProtection="1">
      <alignment horizontal="center"/>
      <protection locked="0"/>
    </xf>
    <xf numFmtId="49" fontId="6" fillId="0" borderId="16" xfId="0" applyNumberFormat="1"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53" xfId="0" applyFont="1" applyBorder="1" applyAlignment="1" applyProtection="1">
      <alignment horizontal="center"/>
      <protection locked="0"/>
    </xf>
    <xf numFmtId="0" fontId="3" fillId="2" borderId="13" xfId="0" applyFont="1" applyFill="1" applyBorder="1"/>
    <xf numFmtId="0" fontId="2" fillId="0" borderId="21" xfId="0" applyFont="1" applyBorder="1" applyAlignment="1" applyProtection="1">
      <alignment horizontal="center"/>
      <protection locked="0"/>
    </xf>
    <xf numFmtId="0" fontId="2" fillId="0" borderId="52" xfId="0" applyFont="1" applyBorder="1" applyAlignment="1" applyProtection="1">
      <alignment horizontal="center"/>
      <protection locked="0"/>
    </xf>
    <xf numFmtId="0" fontId="3" fillId="4" borderId="1" xfId="0" applyFont="1" applyFill="1" applyBorder="1"/>
    <xf numFmtId="0" fontId="3" fillId="5" borderId="22" xfId="0" applyFont="1" applyFill="1" applyBorder="1" applyAlignment="1">
      <alignment horizontal="center"/>
    </xf>
    <xf numFmtId="0" fontId="3" fillId="5" borderId="23" xfId="0" applyFont="1" applyFill="1" applyBorder="1" applyAlignment="1">
      <alignment horizontal="center"/>
    </xf>
    <xf numFmtId="0" fontId="3" fillId="5" borderId="24" xfId="0" applyFont="1" applyFill="1" applyBorder="1" applyAlignment="1">
      <alignment horizontal="center"/>
    </xf>
    <xf numFmtId="0" fontId="9" fillId="0" borderId="0" xfId="0" applyFont="1"/>
    <xf numFmtId="0" fontId="10" fillId="3" borderId="36" xfId="0" applyFont="1" applyFill="1" applyBorder="1"/>
    <xf numFmtId="0" fontId="10" fillId="3" borderId="19" xfId="0" applyFont="1" applyFill="1"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0" fontId="11" fillId="3" borderId="37" xfId="0" applyFont="1" applyFill="1" applyBorder="1" applyProtection="1">
      <protection locked="0"/>
    </xf>
    <xf numFmtId="1" fontId="2" fillId="0" borderId="21" xfId="0" applyNumberFormat="1" applyFont="1" applyBorder="1" applyProtection="1">
      <protection locked="0"/>
    </xf>
    <xf numFmtId="1" fontId="2" fillId="0" borderId="0" xfId="0" applyNumberFormat="1" applyFont="1" applyProtection="1">
      <protection locked="0"/>
    </xf>
    <xf numFmtId="1" fontId="2" fillId="0" borderId="8" xfId="0" applyNumberFormat="1" applyFont="1" applyBorder="1" applyProtection="1">
      <protection locked="0"/>
    </xf>
    <xf numFmtId="1" fontId="2" fillId="0" borderId="26" xfId="0" applyNumberFormat="1" applyFont="1" applyBorder="1" applyProtection="1">
      <protection locked="0"/>
    </xf>
    <xf numFmtId="1" fontId="2" fillId="3" borderId="26" xfId="0" applyNumberFormat="1" applyFont="1" applyFill="1" applyBorder="1" applyProtection="1">
      <protection locked="0"/>
    </xf>
    <xf numFmtId="1" fontId="2" fillId="3" borderId="0" xfId="0" applyNumberFormat="1" applyFont="1" applyFill="1" applyProtection="1">
      <protection locked="0"/>
    </xf>
    <xf numFmtId="1" fontId="2" fillId="3" borderId="8" xfId="0" applyNumberFormat="1" applyFont="1" applyFill="1" applyBorder="1" applyProtection="1">
      <protection locked="0"/>
    </xf>
    <xf numFmtId="0" fontId="12" fillId="3" borderId="37" xfId="0" applyFont="1" applyFill="1" applyBorder="1" applyProtection="1">
      <protection locked="0"/>
    </xf>
    <xf numFmtId="1" fontId="2" fillId="0" borderId="25" xfId="0" applyNumberFormat="1" applyFont="1" applyBorder="1" applyProtection="1">
      <protection locked="0"/>
    </xf>
    <xf numFmtId="1" fontId="2" fillId="6" borderId="0" xfId="0" applyNumberFormat="1" applyFont="1" applyFill="1" applyProtection="1">
      <protection locked="0"/>
    </xf>
    <xf numFmtId="1" fontId="2" fillId="6" borderId="8" xfId="0" applyNumberFormat="1" applyFont="1" applyFill="1" applyBorder="1" applyProtection="1">
      <protection locked="0"/>
    </xf>
    <xf numFmtId="0" fontId="5" fillId="3" borderId="37" xfId="0" applyFont="1" applyFill="1" applyBorder="1" applyProtection="1">
      <protection locked="0"/>
    </xf>
    <xf numFmtId="0" fontId="11" fillId="3" borderId="37" xfId="0" applyFont="1" applyFill="1" applyBorder="1" applyAlignment="1" applyProtection="1">
      <alignment horizontal="left"/>
      <protection locked="0"/>
    </xf>
    <xf numFmtId="0" fontId="11" fillId="3" borderId="46" xfId="0" applyFont="1" applyFill="1" applyBorder="1" applyAlignment="1" applyProtection="1">
      <alignment horizontal="left"/>
      <protection locked="0"/>
    </xf>
    <xf numFmtId="1" fontId="2" fillId="0" borderId="56" xfId="0" applyNumberFormat="1" applyFont="1" applyBorder="1" applyProtection="1">
      <protection locked="0"/>
    </xf>
    <xf numFmtId="1" fontId="2" fillId="0" borderId="10" xfId="0" applyNumberFormat="1" applyFont="1" applyBorder="1" applyProtection="1">
      <protection locked="0"/>
    </xf>
    <xf numFmtId="1" fontId="2" fillId="0" borderId="6" xfId="0" applyNumberFormat="1" applyFont="1" applyBorder="1" applyProtection="1">
      <protection locked="0"/>
    </xf>
    <xf numFmtId="0" fontId="10" fillId="4" borderId="22" xfId="0" applyFont="1" applyFill="1" applyBorder="1"/>
    <xf numFmtId="1" fontId="10" fillId="4" borderId="12" xfId="0" applyNumberFormat="1" applyFont="1" applyFill="1" applyBorder="1" applyAlignment="1">
      <alignment horizontal="center"/>
    </xf>
    <xf numFmtId="1" fontId="10" fillId="4" borderId="2" xfId="0" applyNumberFormat="1" applyFont="1" applyFill="1" applyBorder="1" applyAlignment="1">
      <alignment horizontal="center"/>
    </xf>
    <xf numFmtId="0" fontId="8" fillId="3" borderId="4" xfId="0" applyFont="1" applyFill="1" applyBorder="1" applyAlignment="1">
      <alignment horizontal="center"/>
    </xf>
    <xf numFmtId="164" fontId="8" fillId="0" borderId="5" xfId="0" applyNumberFormat="1" applyFont="1" applyBorder="1" applyAlignment="1">
      <alignment horizontal="center"/>
    </xf>
    <xf numFmtId="164" fontId="8" fillId="0" borderId="0" xfId="0" applyNumberFormat="1" applyFont="1" applyAlignment="1">
      <alignment horizontal="center"/>
    </xf>
    <xf numFmtId="0" fontId="14" fillId="3" borderId="37" xfId="0" applyFont="1" applyFill="1" applyBorder="1"/>
    <xf numFmtId="164" fontId="10" fillId="3" borderId="4" xfId="0" applyNumberFormat="1" applyFont="1" applyFill="1" applyBorder="1" applyAlignment="1">
      <alignment horizontal="center"/>
    </xf>
    <xf numFmtId="164" fontId="10" fillId="0" borderId="0" xfId="0" applyNumberFormat="1" applyFont="1" applyAlignment="1">
      <alignment horizontal="center"/>
    </xf>
    <xf numFmtId="164" fontId="14" fillId="3" borderId="37" xfId="0" applyNumberFormat="1" applyFont="1" applyFill="1" applyBorder="1" applyAlignment="1">
      <alignment horizontal="left"/>
    </xf>
    <xf numFmtId="164" fontId="10" fillId="3" borderId="11" xfId="0" applyNumberFormat="1" applyFont="1" applyFill="1" applyBorder="1" applyAlignment="1">
      <alignment horizontal="center"/>
    </xf>
    <xf numFmtId="164" fontId="10" fillId="3" borderId="32" xfId="0" applyNumberFormat="1" applyFont="1" applyFill="1" applyBorder="1" applyAlignment="1">
      <alignment horizontal="center"/>
    </xf>
    <xf numFmtId="164" fontId="10" fillId="3" borderId="36" xfId="0" applyNumberFormat="1" applyFont="1" applyFill="1" applyBorder="1" applyAlignment="1">
      <alignment horizontal="left"/>
    </xf>
    <xf numFmtId="164" fontId="10" fillId="3" borderId="39" xfId="0" applyNumberFormat="1" applyFont="1" applyFill="1" applyBorder="1" applyAlignment="1">
      <alignment horizontal="center"/>
    </xf>
    <xf numFmtId="0" fontId="11" fillId="3" borderId="37" xfId="0" applyFont="1" applyFill="1" applyBorder="1"/>
    <xf numFmtId="1" fontId="9" fillId="5" borderId="49" xfId="0" applyNumberFormat="1" applyFont="1" applyFill="1" applyBorder="1"/>
    <xf numFmtId="1" fontId="2" fillId="5" borderId="0" xfId="0" applyNumberFormat="1" applyFont="1" applyFill="1"/>
    <xf numFmtId="1" fontId="2" fillId="5" borderId="8" xfId="0" applyNumberFormat="1" applyFont="1" applyFill="1" applyBorder="1"/>
    <xf numFmtId="1" fontId="10" fillId="5" borderId="17" xfId="0" applyNumberFormat="1" applyFont="1" applyFill="1" applyBorder="1" applyAlignment="1">
      <alignment horizontal="center"/>
    </xf>
    <xf numFmtId="164" fontId="9" fillId="0" borderId="0" xfId="0" applyNumberFormat="1" applyFont="1" applyAlignment="1">
      <alignment horizontal="center"/>
    </xf>
    <xf numFmtId="2" fontId="9" fillId="5" borderId="49" xfId="0" applyNumberFormat="1" applyFont="1" applyFill="1" applyBorder="1"/>
    <xf numFmtId="2" fontId="2" fillId="5" borderId="40" xfId="0" applyNumberFormat="1" applyFont="1" applyFill="1" applyBorder="1"/>
    <xf numFmtId="2" fontId="2" fillId="5" borderId="30" xfId="0" applyNumberFormat="1" applyFont="1" applyFill="1" applyBorder="1"/>
    <xf numFmtId="2" fontId="2" fillId="5" borderId="52" xfId="0" applyNumberFormat="1" applyFont="1" applyFill="1" applyBorder="1"/>
    <xf numFmtId="2" fontId="4" fillId="5" borderId="17" xfId="0" applyNumberFormat="1" applyFont="1" applyFill="1" applyBorder="1" applyAlignment="1">
      <alignment horizontal="center"/>
    </xf>
    <xf numFmtId="1" fontId="2" fillId="5" borderId="26" xfId="0" applyNumberFormat="1" applyFont="1" applyFill="1" applyBorder="1"/>
    <xf numFmtId="2" fontId="2" fillId="5" borderId="26" xfId="0" applyNumberFormat="1" applyFont="1" applyFill="1" applyBorder="1"/>
    <xf numFmtId="2" fontId="2" fillId="5" borderId="25" xfId="0" applyNumberFormat="1" applyFont="1" applyFill="1" applyBorder="1"/>
    <xf numFmtId="2" fontId="2" fillId="5" borderId="0" xfId="0" applyNumberFormat="1" applyFont="1" applyFill="1"/>
    <xf numFmtId="2" fontId="2" fillId="5" borderId="8" xfId="0" applyNumberFormat="1" applyFont="1" applyFill="1" applyBorder="1"/>
    <xf numFmtId="1" fontId="2" fillId="3" borderId="26" xfId="0" applyNumberFormat="1" applyFont="1" applyFill="1" applyBorder="1"/>
    <xf numFmtId="1" fontId="2" fillId="3" borderId="0" xfId="0" applyNumberFormat="1" applyFont="1" applyFill="1"/>
    <xf numFmtId="1" fontId="2" fillId="3" borderId="8" xfId="0" applyNumberFormat="1" applyFont="1" applyFill="1" applyBorder="1"/>
    <xf numFmtId="2" fontId="2" fillId="3" borderId="26" xfId="0" applyNumberFormat="1" applyFont="1" applyFill="1" applyBorder="1"/>
    <xf numFmtId="2" fontId="2" fillId="3" borderId="25" xfId="0" applyNumberFormat="1" applyFont="1" applyFill="1" applyBorder="1"/>
    <xf numFmtId="2" fontId="2" fillId="3" borderId="0" xfId="0" applyNumberFormat="1" applyFont="1" applyFill="1"/>
    <xf numFmtId="2" fontId="2" fillId="3" borderId="8" xfId="0" applyNumberFormat="1" applyFont="1" applyFill="1" applyBorder="1"/>
    <xf numFmtId="0" fontId="12" fillId="3" borderId="37" xfId="0" applyFont="1" applyFill="1" applyBorder="1"/>
    <xf numFmtId="1" fontId="2" fillId="5" borderId="25" xfId="0" applyNumberFormat="1" applyFont="1" applyFill="1" applyBorder="1"/>
    <xf numFmtId="1" fontId="2" fillId="6" borderId="0" xfId="0" applyNumberFormat="1" applyFont="1" applyFill="1"/>
    <xf numFmtId="1" fontId="2" fillId="6" borderId="8" xfId="0" applyNumberFormat="1" applyFont="1" applyFill="1" applyBorder="1"/>
    <xf numFmtId="2" fontId="2" fillId="6" borderId="0" xfId="0" applyNumberFormat="1" applyFont="1" applyFill="1"/>
    <xf numFmtId="2" fontId="2" fillId="6" borderId="8" xfId="0" applyNumberFormat="1" applyFont="1" applyFill="1" applyBorder="1"/>
    <xf numFmtId="0" fontId="5" fillId="3" borderId="37" xfId="0" applyFont="1" applyFill="1" applyBorder="1"/>
    <xf numFmtId="0" fontId="11" fillId="3" borderId="37" xfId="0" applyFont="1" applyFill="1" applyBorder="1" applyAlignment="1">
      <alignment horizontal="left"/>
    </xf>
    <xf numFmtId="0" fontId="11" fillId="3" borderId="46" xfId="0" applyFont="1" applyFill="1" applyBorder="1" applyAlignment="1">
      <alignment horizontal="left"/>
    </xf>
    <xf numFmtId="1" fontId="2" fillId="5" borderId="56" xfId="0" applyNumberFormat="1" applyFont="1" applyFill="1" applyBorder="1"/>
    <xf numFmtId="1" fontId="2" fillId="5" borderId="10" xfId="0" applyNumberFormat="1" applyFont="1" applyFill="1" applyBorder="1"/>
    <xf numFmtId="1" fontId="2" fillId="5" borderId="6" xfId="0" applyNumberFormat="1" applyFont="1" applyFill="1" applyBorder="1"/>
    <xf numFmtId="2" fontId="2" fillId="5" borderId="56" xfId="0" applyNumberFormat="1" applyFont="1" applyFill="1" applyBorder="1"/>
    <xf numFmtId="2" fontId="2" fillId="5" borderId="54" xfId="0" applyNumberFormat="1" applyFont="1" applyFill="1" applyBorder="1"/>
    <xf numFmtId="2" fontId="2" fillId="5" borderId="10" xfId="0" applyNumberFormat="1" applyFont="1" applyFill="1" applyBorder="1"/>
    <xf numFmtId="2" fontId="2" fillId="5" borderId="6" xfId="0" applyNumberFormat="1" applyFont="1" applyFill="1" applyBorder="1"/>
    <xf numFmtId="1" fontId="4" fillId="5" borderId="10" xfId="0" applyNumberFormat="1" applyFont="1" applyFill="1" applyBorder="1" applyAlignment="1">
      <alignment horizontal="center"/>
    </xf>
    <xf numFmtId="1" fontId="4" fillId="5" borderId="6" xfId="0" applyNumberFormat="1" applyFont="1" applyFill="1" applyBorder="1" applyAlignment="1">
      <alignment horizontal="center"/>
    </xf>
    <xf numFmtId="1" fontId="10" fillId="5" borderId="38" xfId="0" applyNumberFormat="1" applyFont="1" applyFill="1" applyBorder="1" applyAlignment="1">
      <alignment horizontal="center"/>
    </xf>
    <xf numFmtId="2" fontId="10" fillId="4" borderId="12" xfId="0" applyNumberFormat="1" applyFont="1" applyFill="1" applyBorder="1" applyAlignment="1">
      <alignment horizontal="center"/>
    </xf>
    <xf numFmtId="2" fontId="4" fillId="5" borderId="27" xfId="0" applyNumberFormat="1" applyFont="1" applyFill="1" applyBorder="1" applyAlignment="1">
      <alignment horizontal="center"/>
    </xf>
    <xf numFmtId="2" fontId="4" fillId="5" borderId="12" xfId="0" applyNumberFormat="1" applyFont="1" applyFill="1" applyBorder="1" applyAlignment="1">
      <alignment horizontal="center"/>
    </xf>
    <xf numFmtId="2" fontId="4" fillId="5" borderId="2" xfId="0" applyNumberFormat="1" applyFont="1" applyFill="1" applyBorder="1" applyAlignment="1">
      <alignment horizontal="center"/>
    </xf>
    <xf numFmtId="2" fontId="10" fillId="5" borderId="38" xfId="0" applyNumberFormat="1" applyFont="1" applyFill="1" applyBorder="1" applyAlignment="1">
      <alignment horizontal="center"/>
    </xf>
    <xf numFmtId="164" fontId="9" fillId="0" borderId="0" xfId="0" applyNumberFormat="1" applyFont="1" applyAlignment="1">
      <alignment horizontal="left"/>
    </xf>
    <xf numFmtId="164" fontId="8" fillId="0" borderId="0" xfId="0" applyNumberFormat="1" applyFont="1" applyAlignment="1">
      <alignment horizontal="left"/>
    </xf>
    <xf numFmtId="164" fontId="10" fillId="0" borderId="0" xfId="0" applyNumberFormat="1" applyFont="1" applyAlignment="1">
      <alignment horizontal="left"/>
    </xf>
    <xf numFmtId="0" fontId="14" fillId="3" borderId="7" xfId="0" applyFont="1" applyFill="1" applyBorder="1"/>
    <xf numFmtId="0" fontId="10" fillId="3" borderId="28" xfId="0" applyFont="1" applyFill="1" applyBorder="1"/>
    <xf numFmtId="0" fontId="11" fillId="3" borderId="35" xfId="0" applyFont="1" applyFill="1" applyBorder="1"/>
    <xf numFmtId="2" fontId="9" fillId="5" borderId="44" xfId="0" applyNumberFormat="1" applyFont="1" applyFill="1" applyBorder="1"/>
    <xf numFmtId="164" fontId="10" fillId="5" borderId="17" xfId="0" applyNumberFormat="1" applyFont="1" applyFill="1" applyBorder="1" applyAlignment="1">
      <alignment horizontal="center"/>
    </xf>
    <xf numFmtId="2" fontId="9" fillId="5" borderId="21" xfId="0" applyNumberFormat="1" applyFont="1" applyFill="1" applyBorder="1"/>
    <xf numFmtId="2" fontId="2" fillId="5" borderId="44" xfId="0" applyNumberFormat="1" applyFont="1" applyFill="1" applyBorder="1"/>
    <xf numFmtId="2" fontId="2" fillId="3" borderId="44" xfId="0" applyNumberFormat="1" applyFont="1" applyFill="1" applyBorder="1"/>
    <xf numFmtId="0" fontId="10" fillId="4" borderId="1" xfId="0" applyFont="1" applyFill="1" applyBorder="1"/>
    <xf numFmtId="164" fontId="10" fillId="5" borderId="38" xfId="0" applyNumberFormat="1" applyFont="1" applyFill="1" applyBorder="1" applyAlignment="1">
      <alignment horizontal="center"/>
    </xf>
    <xf numFmtId="0" fontId="12" fillId="2" borderId="35" xfId="0" applyFont="1" applyFill="1" applyBorder="1"/>
    <xf numFmtId="0" fontId="12" fillId="2" borderId="37" xfId="0" applyFont="1" applyFill="1" applyBorder="1"/>
    <xf numFmtId="0" fontId="12" fillId="3" borderId="37" xfId="0" applyFont="1" applyFill="1" applyBorder="1" applyAlignment="1">
      <alignment horizontal="left"/>
    </xf>
    <xf numFmtId="0" fontId="12" fillId="2" borderId="37" xfId="0" applyFont="1" applyFill="1" applyBorder="1" applyAlignment="1">
      <alignment horizontal="left"/>
    </xf>
    <xf numFmtId="0" fontId="9" fillId="2" borderId="37" xfId="0" applyFont="1" applyFill="1" applyBorder="1"/>
    <xf numFmtId="0" fontId="12" fillId="2" borderId="46" xfId="0" applyFont="1" applyFill="1" applyBorder="1" applyAlignment="1">
      <alignment horizontal="left"/>
    </xf>
    <xf numFmtId="0" fontId="2" fillId="3" borderId="3" xfId="0" applyFont="1" applyFill="1" applyBorder="1"/>
    <xf numFmtId="0" fontId="2" fillId="3" borderId="9" xfId="0" applyFont="1" applyFill="1" applyBorder="1"/>
    <xf numFmtId="0" fontId="2" fillId="3" borderId="4" xfId="0" applyFont="1" applyFill="1" applyBorder="1"/>
    <xf numFmtId="0" fontId="2" fillId="3" borderId="7" xfId="0" applyFont="1" applyFill="1" applyBorder="1"/>
    <xf numFmtId="0" fontId="4" fillId="3" borderId="0" xfId="0" applyFont="1" applyFill="1"/>
    <xf numFmtId="0" fontId="4" fillId="3" borderId="8" xfId="0" applyFont="1" applyFill="1" applyBorder="1"/>
    <xf numFmtId="0" fontId="4" fillId="0" borderId="0" xfId="0" applyFont="1"/>
    <xf numFmtId="0" fontId="16" fillId="3" borderId="41" xfId="0" applyFont="1" applyFill="1" applyBorder="1"/>
    <xf numFmtId="0" fontId="4" fillId="3" borderId="9" xfId="0" applyFont="1" applyFill="1" applyBorder="1"/>
    <xf numFmtId="0" fontId="4" fillId="3" borderId="4" xfId="0" applyFont="1" applyFill="1" applyBorder="1"/>
    <xf numFmtId="0" fontId="2" fillId="0" borderId="0" xfId="0" applyFont="1" applyAlignment="1">
      <alignment horizontal="center"/>
    </xf>
    <xf numFmtId="0" fontId="4" fillId="3" borderId="36" xfId="0" applyFont="1" applyFill="1" applyBorder="1"/>
    <xf numFmtId="0" fontId="4" fillId="3" borderId="31" xfId="0" applyFont="1" applyFill="1" applyBorder="1" applyAlignment="1">
      <alignment horizontal="center"/>
    </xf>
    <xf numFmtId="0" fontId="4" fillId="3" borderId="14" xfId="0" applyFont="1" applyFill="1" applyBorder="1" applyAlignment="1">
      <alignment horizontal="center"/>
    </xf>
    <xf numFmtId="0" fontId="11" fillId="0" borderId="37" xfId="0" applyFont="1" applyBorder="1" applyProtection="1">
      <protection locked="0"/>
    </xf>
    <xf numFmtId="167" fontId="2" fillId="0" borderId="0" xfId="0" applyNumberFormat="1" applyFont="1" applyProtection="1">
      <protection locked="0"/>
    </xf>
    <xf numFmtId="167" fontId="2" fillId="0" borderId="8" xfId="0" applyNumberFormat="1" applyFont="1" applyBorder="1" applyProtection="1">
      <protection locked="0"/>
    </xf>
    <xf numFmtId="0" fontId="2" fillId="0" borderId="37" xfId="0" applyFont="1" applyBorder="1" applyProtection="1">
      <protection locked="0"/>
    </xf>
    <xf numFmtId="0" fontId="2" fillId="0" borderId="25" xfId="0" applyFont="1" applyBorder="1" applyAlignment="1">
      <alignment horizontal="center"/>
    </xf>
    <xf numFmtId="0" fontId="2" fillId="0" borderId="26" xfId="0" applyFont="1" applyBorder="1" applyAlignment="1">
      <alignment horizontal="center"/>
    </xf>
    <xf numFmtId="0" fontId="2" fillId="0" borderId="0" xfId="0" applyFont="1" applyAlignment="1">
      <alignment horizontal="left"/>
    </xf>
    <xf numFmtId="0" fontId="12" fillId="0" borderId="37" xfId="0" applyFont="1" applyBorder="1" applyProtection="1">
      <protection locked="0"/>
    </xf>
    <xf numFmtId="0" fontId="2" fillId="3" borderId="0" xfId="0" applyFont="1" applyFill="1" applyProtection="1">
      <protection locked="0"/>
    </xf>
    <xf numFmtId="0" fontId="2" fillId="3" borderId="8" xfId="0" applyFont="1" applyFill="1" applyBorder="1" applyProtection="1">
      <protection locked="0"/>
    </xf>
    <xf numFmtId="167" fontId="2" fillId="0" borderId="25" xfId="0" applyNumberFormat="1" applyFont="1" applyBorder="1" applyProtection="1">
      <protection locked="0"/>
    </xf>
    <xf numFmtId="2" fontId="2" fillId="6" borderId="0" xfId="0" applyNumberFormat="1" applyFont="1" applyFill="1" applyProtection="1">
      <protection locked="0"/>
    </xf>
    <xf numFmtId="2" fontId="2" fillId="6" borderId="8" xfId="0" applyNumberFormat="1" applyFont="1" applyFill="1" applyBorder="1" applyProtection="1">
      <protection locked="0"/>
    </xf>
    <xf numFmtId="0" fontId="11" fillId="0" borderId="37" xfId="0" applyFont="1" applyBorder="1" applyAlignment="1" applyProtection="1">
      <alignment horizontal="left"/>
      <protection locked="0"/>
    </xf>
    <xf numFmtId="167" fontId="2" fillId="6" borderId="0" xfId="0" applyNumberFormat="1" applyFont="1" applyFill="1" applyProtection="1">
      <protection locked="0"/>
    </xf>
    <xf numFmtId="167" fontId="2" fillId="6" borderId="8" xfId="0" applyNumberFormat="1" applyFont="1" applyFill="1" applyBorder="1" applyProtection="1">
      <protection locked="0"/>
    </xf>
    <xf numFmtId="0" fontId="2" fillId="0" borderId="7" xfId="0" applyFont="1" applyBorder="1"/>
    <xf numFmtId="0" fontId="12" fillId="0" borderId="37" xfId="0" applyFont="1" applyBorder="1" applyAlignment="1" applyProtection="1">
      <alignment horizontal="left"/>
      <protection locked="0"/>
    </xf>
    <xf numFmtId="0" fontId="5" fillId="0" borderId="37" xfId="0" applyFont="1" applyBorder="1" applyProtection="1">
      <protection locked="0"/>
    </xf>
    <xf numFmtId="0" fontId="6" fillId="0" borderId="37" xfId="0" applyFont="1" applyBorder="1" applyAlignment="1" applyProtection="1">
      <alignment horizontal="left"/>
      <protection locked="0"/>
    </xf>
    <xf numFmtId="0" fontId="9" fillId="0" borderId="25" xfId="0" applyFont="1" applyBorder="1" applyAlignment="1">
      <alignment horizontal="center"/>
    </xf>
    <xf numFmtId="0" fontId="9" fillId="0" borderId="26" xfId="0" applyFont="1" applyBorder="1" applyAlignment="1">
      <alignment horizontal="center"/>
    </xf>
    <xf numFmtId="167" fontId="2" fillId="3" borderId="0" xfId="0" applyNumberFormat="1" applyFont="1" applyFill="1" applyProtection="1">
      <protection locked="0"/>
    </xf>
    <xf numFmtId="167" fontId="2" fillId="3" borderId="8" xfId="0" applyNumberFormat="1" applyFont="1" applyFill="1" applyBorder="1" applyProtection="1">
      <protection locked="0"/>
    </xf>
    <xf numFmtId="0" fontId="2" fillId="0" borderId="25" xfId="0" applyFont="1" applyBorder="1" applyProtection="1">
      <protection locked="0"/>
    </xf>
    <xf numFmtId="0" fontId="2" fillId="0" borderId="26" xfId="0" applyFont="1" applyBorder="1" applyProtection="1">
      <protection locked="0"/>
    </xf>
    <xf numFmtId="0" fontId="11" fillId="0" borderId="46" xfId="0" applyFont="1" applyBorder="1" applyAlignment="1" applyProtection="1">
      <alignment horizontal="left"/>
      <protection locked="0"/>
    </xf>
    <xf numFmtId="167" fontId="2" fillId="0" borderId="10" xfId="0" applyNumberFormat="1" applyFont="1" applyBorder="1" applyProtection="1">
      <protection locked="0"/>
    </xf>
    <xf numFmtId="167" fontId="2" fillId="0" borderId="6" xfId="0" applyNumberFormat="1" applyFont="1" applyBorder="1" applyProtection="1">
      <protection locked="0"/>
    </xf>
    <xf numFmtId="0" fontId="2" fillId="0" borderId="46" xfId="0" applyFont="1" applyBorder="1" applyProtection="1">
      <protection locked="0"/>
    </xf>
    <xf numFmtId="0" fontId="2" fillId="0" borderId="54" xfId="0" applyFont="1" applyBorder="1" applyProtection="1">
      <protection locked="0"/>
    </xf>
    <xf numFmtId="0" fontId="2" fillId="0" borderId="56" xfId="0" applyFont="1" applyBorder="1" applyProtection="1">
      <protection locked="0"/>
    </xf>
    <xf numFmtId="2" fontId="2" fillId="3" borderId="0" xfId="0" applyNumberFormat="1" applyFont="1" applyFill="1" applyProtection="1">
      <protection locked="0"/>
    </xf>
    <xf numFmtId="0" fontId="3" fillId="3" borderId="0" xfId="0" applyFont="1" applyFill="1"/>
    <xf numFmtId="2" fontId="2" fillId="3" borderId="0" xfId="0" applyNumberFormat="1" applyFont="1" applyFill="1" applyAlignment="1">
      <alignment horizontal="center"/>
    </xf>
    <xf numFmtId="0" fontId="3" fillId="0" borderId="0" xfId="0" applyFont="1"/>
    <xf numFmtId="2" fontId="2" fillId="0" borderId="0" xfId="0" applyNumberFormat="1" applyFont="1" applyAlignment="1">
      <alignment horizontal="center"/>
    </xf>
    <xf numFmtId="0" fontId="3" fillId="2" borderId="22" xfId="0" applyFont="1" applyFill="1" applyBorder="1" applyProtection="1">
      <protection locked="0"/>
    </xf>
    <xf numFmtId="0" fontId="2" fillId="0" borderId="24" xfId="0" applyFont="1" applyBorder="1" applyProtection="1">
      <protection locked="0"/>
    </xf>
    <xf numFmtId="0" fontId="4" fillId="3" borderId="0" xfId="0" applyFont="1" applyFill="1" applyAlignment="1" applyProtection="1">
      <alignment horizontal="right"/>
      <protection locked="0"/>
    </xf>
    <xf numFmtId="0" fontId="2" fillId="3" borderId="3" xfId="0" applyFont="1" applyFill="1" applyBorder="1" applyAlignment="1" applyProtection="1">
      <alignment horizontal="left"/>
      <protection locked="0"/>
    </xf>
    <xf numFmtId="167" fontId="2" fillId="0" borderId="4" xfId="0" applyNumberFormat="1" applyFont="1" applyBorder="1" applyProtection="1">
      <protection locked="0"/>
    </xf>
    <xf numFmtId="0" fontId="2" fillId="3" borderId="0" xfId="0" applyFont="1" applyFill="1" applyAlignment="1" applyProtection="1">
      <alignment horizontal="left"/>
      <protection locked="0"/>
    </xf>
    <xf numFmtId="0" fontId="3" fillId="3" borderId="0" xfId="0" applyFont="1" applyFill="1" applyAlignment="1" applyProtection="1">
      <alignment horizontal="center"/>
      <protection locked="0"/>
    </xf>
    <xf numFmtId="0" fontId="2" fillId="3" borderId="7" xfId="0" applyFont="1" applyFill="1" applyBorder="1" applyAlignment="1" applyProtection="1">
      <alignment horizontal="left"/>
      <protection locked="0"/>
    </xf>
    <xf numFmtId="0" fontId="18" fillId="0" borderId="8" xfId="0" applyFont="1" applyBorder="1"/>
    <xf numFmtId="0" fontId="4" fillId="3" borderId="57" xfId="0" applyFont="1" applyFill="1" applyBorder="1" applyAlignment="1" applyProtection="1">
      <alignment horizontal="left"/>
      <protection locked="0"/>
    </xf>
    <xf numFmtId="0" fontId="3" fillId="3" borderId="33" xfId="0" applyFont="1" applyFill="1" applyBorder="1" applyAlignment="1">
      <alignment horizontal="center"/>
    </xf>
    <xf numFmtId="0" fontId="3" fillId="3" borderId="34" xfId="0" applyFont="1" applyFill="1" applyBorder="1" applyAlignment="1">
      <alignment horizontal="center"/>
    </xf>
    <xf numFmtId="0" fontId="2" fillId="3" borderId="5" xfId="0" applyFont="1" applyFill="1" applyBorder="1" applyAlignment="1" applyProtection="1">
      <alignment horizontal="left"/>
      <protection locked="0"/>
    </xf>
    <xf numFmtId="0" fontId="18" fillId="0" borderId="6" xfId="0" applyFont="1" applyBorder="1" applyProtection="1">
      <protection locked="0"/>
    </xf>
    <xf numFmtId="0" fontId="4" fillId="3" borderId="7" xfId="0" applyFont="1" applyFill="1" applyBorder="1"/>
    <xf numFmtId="2" fontId="2" fillId="0" borderId="0" xfId="0" applyNumberFormat="1" applyFont="1" applyProtection="1">
      <protection locked="0"/>
    </xf>
    <xf numFmtId="2" fontId="2" fillId="0" borderId="8" xfId="0" applyNumberFormat="1" applyFont="1" applyBorder="1" applyProtection="1">
      <protection locked="0"/>
    </xf>
    <xf numFmtId="0" fontId="2" fillId="3" borderId="0" xfId="0" applyFont="1" applyFill="1" applyAlignment="1">
      <alignment horizontal="right"/>
    </xf>
    <xf numFmtId="0" fontId="5" fillId="3" borderId="0" xfId="0" applyFont="1" applyFill="1" applyAlignment="1" applyProtection="1">
      <alignment horizontal="left"/>
      <protection locked="0"/>
    </xf>
    <xf numFmtId="0" fontId="5" fillId="3" borderId="0" xfId="0" applyFont="1" applyFill="1" applyProtection="1">
      <protection locked="0"/>
    </xf>
    <xf numFmtId="0" fontId="3" fillId="2" borderId="0" xfId="0" applyFont="1" applyFill="1" applyAlignment="1">
      <alignment horizontal="right" vertical="center"/>
    </xf>
    <xf numFmtId="0" fontId="2" fillId="3" borderId="1" xfId="0" applyFont="1" applyFill="1" applyBorder="1"/>
    <xf numFmtId="2" fontId="6" fillId="0" borderId="2" xfId="0" applyNumberFormat="1" applyFont="1" applyBorder="1" applyAlignment="1">
      <alignment vertical="center"/>
    </xf>
    <xf numFmtId="0" fontId="3" fillId="3" borderId="0" xfId="0" applyFont="1" applyFill="1" applyAlignment="1">
      <alignment vertical="center"/>
    </xf>
    <xf numFmtId="0" fontId="3" fillId="3" borderId="0" xfId="0" applyFont="1" applyFill="1" applyAlignment="1">
      <alignment horizontal="center"/>
    </xf>
    <xf numFmtId="0" fontId="3" fillId="3" borderId="8" xfId="0" applyFont="1" applyFill="1" applyBorder="1" applyAlignment="1">
      <alignment horizontal="center"/>
    </xf>
    <xf numFmtId="0" fontId="3" fillId="0" borderId="0" xfId="0" applyFont="1" applyAlignment="1">
      <alignment horizontal="center"/>
    </xf>
    <xf numFmtId="49" fontId="3" fillId="0" borderId="0" xfId="0" applyNumberFormat="1" applyFont="1" applyAlignment="1">
      <alignment horizontal="center"/>
    </xf>
    <xf numFmtId="0" fontId="6" fillId="3" borderId="0" xfId="0" applyFont="1" applyFill="1" applyAlignment="1">
      <alignment horizontal="center"/>
    </xf>
    <xf numFmtId="0" fontId="6" fillId="0" borderId="0" xfId="0" applyFont="1" applyAlignment="1">
      <alignment horizontal="center"/>
    </xf>
    <xf numFmtId="0" fontId="2" fillId="3" borderId="0" xfId="0" applyFont="1" applyFill="1" applyAlignment="1">
      <alignment horizontal="center"/>
    </xf>
    <xf numFmtId="2" fontId="6" fillId="0" borderId="0" xfId="0" applyNumberFormat="1" applyFont="1" applyAlignment="1">
      <alignment horizontal="center"/>
    </xf>
    <xf numFmtId="2" fontId="18" fillId="0" borderId="0" xfId="0" applyNumberFormat="1" applyFont="1" applyAlignment="1">
      <alignment horizontal="center"/>
    </xf>
    <xf numFmtId="2" fontId="9" fillId="0" borderId="0" xfId="0" applyNumberFormat="1" applyFont="1" applyAlignment="1">
      <alignment horizontal="center"/>
    </xf>
    <xf numFmtId="2" fontId="2" fillId="3" borderId="8" xfId="0" applyNumberFormat="1" applyFont="1" applyFill="1" applyBorder="1" applyProtection="1">
      <protection locked="0"/>
    </xf>
    <xf numFmtId="2" fontId="2" fillId="0" borderId="10" xfId="0" applyNumberFormat="1" applyFont="1" applyBorder="1" applyProtection="1">
      <protection locked="0"/>
    </xf>
    <xf numFmtId="2" fontId="2" fillId="0" borderId="6" xfId="0" applyNumberFormat="1" applyFont="1" applyBorder="1" applyProtection="1">
      <protection locked="0"/>
    </xf>
    <xf numFmtId="0" fontId="4" fillId="3" borderId="57" xfId="0" applyFont="1" applyFill="1" applyBorder="1" applyProtection="1">
      <protection locked="0"/>
    </xf>
    <xf numFmtId="0" fontId="11" fillId="3" borderId="35" xfId="0" applyFont="1" applyFill="1" applyBorder="1" applyProtection="1">
      <protection locked="0"/>
    </xf>
    <xf numFmtId="2" fontId="2" fillId="0" borderId="0" xfId="0" applyNumberFormat="1" applyFont="1"/>
    <xf numFmtId="0" fontId="5" fillId="3" borderId="46" xfId="0" applyFont="1" applyFill="1" applyBorder="1"/>
    <xf numFmtId="0" fontId="4" fillId="3" borderId="41" xfId="0" applyFont="1" applyFill="1" applyBorder="1" applyProtection="1">
      <protection locked="0"/>
    </xf>
    <xf numFmtId="0" fontId="4" fillId="3" borderId="41" xfId="0" applyFont="1" applyFill="1" applyBorder="1"/>
    <xf numFmtId="166" fontId="2" fillId="0" borderId="30" xfId="0" applyNumberFormat="1" applyFont="1" applyBorder="1" applyProtection="1">
      <protection locked="0"/>
    </xf>
    <xf numFmtId="166" fontId="2" fillId="0" borderId="52" xfId="0" applyNumberFormat="1" applyFont="1" applyBorder="1" applyProtection="1">
      <protection locked="0"/>
    </xf>
    <xf numFmtId="0" fontId="5" fillId="3" borderId="35" xfId="0" applyFont="1" applyFill="1" applyBorder="1"/>
    <xf numFmtId="166" fontId="2" fillId="0" borderId="0" xfId="0" applyNumberFormat="1" applyFont="1" applyProtection="1">
      <protection locked="0"/>
    </xf>
    <xf numFmtId="166" fontId="2" fillId="0" borderId="8" xfId="0" applyNumberFormat="1" applyFont="1" applyBorder="1" applyProtection="1">
      <protection locked="0"/>
    </xf>
    <xf numFmtId="166" fontId="2" fillId="3" borderId="0" xfId="0" applyNumberFormat="1" applyFont="1" applyFill="1" applyProtection="1">
      <protection locked="0"/>
    </xf>
    <xf numFmtId="166" fontId="2" fillId="3" borderId="8" xfId="0" applyNumberFormat="1" applyFont="1" applyFill="1" applyBorder="1" applyProtection="1">
      <protection locked="0"/>
    </xf>
    <xf numFmtId="166" fontId="2" fillId="0" borderId="25" xfId="0" applyNumberFormat="1" applyFont="1" applyBorder="1" applyProtection="1">
      <protection locked="0"/>
    </xf>
    <xf numFmtId="166" fontId="2" fillId="6" borderId="0" xfId="0" applyNumberFormat="1" applyFont="1" applyFill="1" applyProtection="1">
      <protection locked="0"/>
    </xf>
    <xf numFmtId="166" fontId="2" fillId="6" borderId="8" xfId="0" applyNumberFormat="1" applyFont="1" applyFill="1" applyBorder="1" applyProtection="1">
      <protection locked="0"/>
    </xf>
    <xf numFmtId="166" fontId="2" fillId="0" borderId="10" xfId="0" applyNumberFormat="1" applyFont="1" applyBorder="1" applyProtection="1">
      <protection locked="0"/>
    </xf>
    <xf numFmtId="166" fontId="2" fillId="0" borderId="6" xfId="0" applyNumberFormat="1" applyFont="1" applyBorder="1" applyProtection="1">
      <protection locked="0"/>
    </xf>
    <xf numFmtId="0" fontId="4" fillId="3" borderId="57" xfId="0" applyFont="1" applyFill="1" applyBorder="1" applyAlignment="1">
      <alignment wrapText="1"/>
    </xf>
    <xf numFmtId="165" fontId="2" fillId="5" borderId="30" xfId="0" applyNumberFormat="1" applyFont="1" applyFill="1" applyBorder="1"/>
    <xf numFmtId="165" fontId="2" fillId="5" borderId="52" xfId="0" applyNumberFormat="1" applyFont="1" applyFill="1" applyBorder="1"/>
    <xf numFmtId="165" fontId="2" fillId="5" borderId="0" xfId="0" applyNumberFormat="1" applyFont="1" applyFill="1"/>
    <xf numFmtId="165" fontId="2" fillId="5" borderId="8" xfId="0" applyNumberFormat="1" applyFont="1" applyFill="1" applyBorder="1"/>
    <xf numFmtId="165" fontId="2" fillId="3" borderId="0" xfId="0" applyNumberFormat="1" applyFont="1" applyFill="1"/>
    <xf numFmtId="165" fontId="2" fillId="3" borderId="8" xfId="0" applyNumberFormat="1" applyFont="1" applyFill="1" applyBorder="1"/>
    <xf numFmtId="165" fontId="2" fillId="5" borderId="25" xfId="0" applyNumberFormat="1" applyFont="1" applyFill="1" applyBorder="1"/>
    <xf numFmtId="165" fontId="2" fillId="6" borderId="0" xfId="0" applyNumberFormat="1" applyFont="1" applyFill="1"/>
    <xf numFmtId="165" fontId="2" fillId="6" borderId="8" xfId="0" applyNumberFormat="1" applyFont="1" applyFill="1" applyBorder="1"/>
    <xf numFmtId="165" fontId="2" fillId="5" borderId="10" xfId="0" applyNumberFormat="1" applyFont="1" applyFill="1" applyBorder="1"/>
    <xf numFmtId="165" fontId="2" fillId="5" borderId="6" xfId="0" applyNumberFormat="1" applyFont="1" applyFill="1" applyBorder="1"/>
    <xf numFmtId="0" fontId="2" fillId="3" borderId="5" xfId="0" applyFont="1" applyFill="1" applyBorder="1"/>
    <xf numFmtId="0" fontId="2" fillId="3" borderId="10" xfId="0" applyFont="1" applyFill="1" applyBorder="1"/>
    <xf numFmtId="2" fontId="2" fillId="3" borderId="6" xfId="0" applyNumberFormat="1" applyFont="1" applyFill="1" applyBorder="1"/>
    <xf numFmtId="0" fontId="4" fillId="3" borderId="1" xfId="0" applyFont="1" applyFill="1" applyBorder="1"/>
    <xf numFmtId="0" fontId="2" fillId="3" borderId="12" xfId="0" applyFont="1" applyFill="1" applyBorder="1"/>
    <xf numFmtId="0" fontId="2" fillId="5" borderId="24" xfId="0" applyFont="1" applyFill="1" applyBorder="1"/>
    <xf numFmtId="0" fontId="4" fillId="3" borderId="5" xfId="0" applyFont="1" applyFill="1" applyBorder="1"/>
    <xf numFmtId="0" fontId="4" fillId="3" borderId="10" xfId="0" applyFont="1" applyFill="1" applyBorder="1"/>
    <xf numFmtId="0" fontId="4" fillId="3" borderId="6" xfId="0" applyFont="1" applyFill="1" applyBorder="1"/>
    <xf numFmtId="0" fontId="4" fillId="3" borderId="11" xfId="0" applyFont="1" applyFill="1" applyBorder="1" applyAlignment="1">
      <alignment horizontal="right"/>
    </xf>
    <xf numFmtId="2" fontId="4" fillId="5" borderId="41" xfId="0" applyNumberFormat="1" applyFont="1" applyFill="1" applyBorder="1"/>
    <xf numFmtId="2" fontId="4" fillId="5" borderId="42" xfId="0" applyNumberFormat="1" applyFont="1" applyFill="1" applyBorder="1"/>
    <xf numFmtId="2" fontId="4" fillId="5" borderId="55" xfId="0" applyNumberFormat="1" applyFont="1" applyFill="1" applyBorder="1"/>
    <xf numFmtId="2" fontId="4" fillId="5" borderId="43" xfId="0" applyNumberFormat="1" applyFont="1" applyFill="1" applyBorder="1"/>
    <xf numFmtId="0" fontId="4" fillId="3" borderId="17" xfId="0" applyFont="1" applyFill="1" applyBorder="1" applyAlignment="1">
      <alignment horizontal="right"/>
    </xf>
    <xf numFmtId="2" fontId="2" fillId="5" borderId="37" xfId="0" applyNumberFormat="1" applyFont="1" applyFill="1" applyBorder="1"/>
    <xf numFmtId="2" fontId="2" fillId="5" borderId="45" xfId="0" applyNumberFormat="1" applyFont="1" applyFill="1" applyBorder="1"/>
    <xf numFmtId="0" fontId="4" fillId="3" borderId="13" xfId="0" applyFont="1" applyFill="1" applyBorder="1" applyAlignment="1">
      <alignment horizontal="right"/>
    </xf>
    <xf numFmtId="2" fontId="2" fillId="5" borderId="46" xfId="0" applyNumberFormat="1" applyFont="1" applyFill="1" applyBorder="1"/>
    <xf numFmtId="2" fontId="2" fillId="5" borderId="47" xfId="0" applyNumberFormat="1" applyFont="1" applyFill="1" applyBorder="1"/>
    <xf numFmtId="2" fontId="2" fillId="5" borderId="48" xfId="0" applyNumberFormat="1" applyFont="1" applyFill="1" applyBorder="1"/>
    <xf numFmtId="0" fontId="3" fillId="3" borderId="7" xfId="0" applyFont="1" applyFill="1" applyBorder="1" applyAlignment="1">
      <alignment horizontal="right" vertical="center"/>
    </xf>
    <xf numFmtId="0" fontId="2" fillId="3" borderId="19" xfId="0" applyFont="1" applyFill="1" applyBorder="1" applyAlignment="1">
      <alignment horizontal="center"/>
    </xf>
    <xf numFmtId="0" fontId="4" fillId="3" borderId="20" xfId="0" applyFont="1" applyFill="1" applyBorder="1" applyAlignment="1">
      <alignment horizontal="center" wrapText="1"/>
    </xf>
    <xf numFmtId="2" fontId="4" fillId="5" borderId="45" xfId="0" applyNumberFormat="1" applyFont="1" applyFill="1" applyBorder="1"/>
    <xf numFmtId="2" fontId="4" fillId="3" borderId="45" xfId="0" applyNumberFormat="1" applyFont="1" applyFill="1" applyBorder="1"/>
    <xf numFmtId="0" fontId="22" fillId="2" borderId="41" xfId="0" applyFont="1" applyFill="1" applyBorder="1" applyAlignment="1">
      <alignment horizontal="left"/>
    </xf>
    <xf numFmtId="0" fontId="22" fillId="2" borderId="37" xfId="0" applyFont="1" applyFill="1" applyBorder="1" applyAlignment="1">
      <alignment horizontal="left"/>
    </xf>
    <xf numFmtId="2" fontId="4" fillId="5" borderId="44" xfId="0" applyNumberFormat="1" applyFont="1" applyFill="1" applyBorder="1"/>
    <xf numFmtId="0" fontId="22" fillId="2" borderId="46" xfId="0" applyFont="1" applyFill="1" applyBorder="1" applyAlignment="1">
      <alignment horizontal="left"/>
    </xf>
    <xf numFmtId="2" fontId="4" fillId="5" borderId="47" xfId="0" applyNumberFormat="1" applyFont="1" applyFill="1" applyBorder="1"/>
    <xf numFmtId="0" fontId="20" fillId="3" borderId="37" xfId="0" applyFont="1" applyFill="1" applyBorder="1" applyAlignment="1">
      <alignment horizontal="center"/>
    </xf>
    <xf numFmtId="2" fontId="2" fillId="5" borderId="49" xfId="0" applyNumberFormat="1" applyFont="1" applyFill="1" applyBorder="1"/>
    <xf numFmtId="2" fontId="4" fillId="5" borderId="50" xfId="0" applyNumberFormat="1" applyFont="1" applyFill="1" applyBorder="1"/>
    <xf numFmtId="0" fontId="2" fillId="3" borderId="6" xfId="0" applyFont="1" applyFill="1" applyBorder="1"/>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3" fillId="2" borderId="12" xfId="0" applyFont="1" applyFill="1" applyBorder="1" applyAlignment="1">
      <alignment horizontal="center"/>
    </xf>
    <xf numFmtId="0" fontId="3" fillId="2" borderId="2" xfId="0" applyFont="1" applyFill="1" applyBorder="1" applyAlignment="1">
      <alignment horizontal="center"/>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2" borderId="7" xfId="0" applyFont="1" applyFill="1" applyBorder="1" applyAlignment="1">
      <alignment horizontal="center"/>
    </xf>
    <xf numFmtId="0" fontId="1" fillId="2" borderId="0" xfId="0" applyFont="1" applyFill="1" applyAlignment="1">
      <alignment horizontal="center"/>
    </xf>
    <xf numFmtId="0" fontId="1" fillId="2" borderId="8" xfId="0" applyFont="1" applyFill="1" applyBorder="1" applyAlignment="1">
      <alignment horizont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49" fontId="2" fillId="0" borderId="1" xfId="0" applyNumberFormat="1" applyFont="1" applyBorder="1" applyAlignment="1" applyProtection="1">
      <alignment horizontal="left"/>
      <protection locked="0"/>
    </xf>
    <xf numFmtId="49" fontId="2" fillId="0" borderId="2" xfId="0" applyNumberFormat="1" applyFont="1" applyBorder="1" applyAlignment="1" applyProtection="1">
      <alignment horizontal="left"/>
      <protection locked="0"/>
    </xf>
    <xf numFmtId="0" fontId="1" fillId="2" borderId="3" xfId="0" applyFont="1" applyFill="1" applyBorder="1" applyAlignment="1">
      <alignment horizontal="center"/>
    </xf>
    <xf numFmtId="0" fontId="1" fillId="2" borderId="9" xfId="0" applyFont="1" applyFill="1" applyBorder="1" applyAlignment="1">
      <alignment horizontal="center"/>
    </xf>
    <xf numFmtId="0" fontId="1" fillId="2" borderId="4" xfId="0" applyFont="1" applyFill="1" applyBorder="1" applyAlignment="1">
      <alignment horizontal="center"/>
    </xf>
    <xf numFmtId="0" fontId="8" fillId="3" borderId="1" xfId="0" applyFont="1" applyFill="1" applyBorder="1" applyAlignment="1">
      <alignment horizontal="center"/>
    </xf>
    <xf numFmtId="0" fontId="8" fillId="3" borderId="12"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3" fillId="3" borderId="40" xfId="0" applyFont="1" applyFill="1" applyBorder="1" applyAlignment="1">
      <alignment horizontal="center"/>
    </xf>
    <xf numFmtId="0" fontId="3" fillId="3" borderId="30" xfId="0" applyFont="1" applyFill="1" applyBorder="1" applyAlignment="1">
      <alignment horizontal="center"/>
    </xf>
    <xf numFmtId="0" fontId="3" fillId="3" borderId="21" xfId="0" applyFont="1" applyFill="1" applyBorder="1" applyAlignment="1">
      <alignment horizontal="center"/>
    </xf>
    <xf numFmtId="0" fontId="8" fillId="3" borderId="4" xfId="0" applyFont="1" applyFill="1" applyBorder="1" applyAlignment="1">
      <alignment horizontal="center"/>
    </xf>
    <xf numFmtId="0" fontId="3" fillId="3" borderId="52" xfId="0" applyFont="1" applyFill="1" applyBorder="1" applyAlignment="1">
      <alignment horizontal="center"/>
    </xf>
    <xf numFmtId="164" fontId="8" fillId="3" borderId="3" xfId="0" applyNumberFormat="1" applyFont="1" applyFill="1" applyBorder="1" applyAlignment="1">
      <alignment horizontal="center"/>
    </xf>
    <xf numFmtId="164" fontId="8" fillId="3" borderId="9" xfId="0" applyNumberFormat="1" applyFont="1" applyFill="1" applyBorder="1" applyAlignment="1">
      <alignment horizontal="center"/>
    </xf>
    <xf numFmtId="164" fontId="8" fillId="3" borderId="4" xfId="0" applyNumberFormat="1" applyFont="1" applyFill="1" applyBorder="1" applyAlignment="1">
      <alignment horizontal="center"/>
    </xf>
    <xf numFmtId="0" fontId="4" fillId="3" borderId="1" xfId="0" applyFont="1" applyFill="1" applyBorder="1" applyAlignment="1">
      <alignment horizontal="center"/>
    </xf>
    <xf numFmtId="0" fontId="4" fillId="3" borderId="12" xfId="0" applyFont="1" applyFill="1" applyBorder="1" applyAlignment="1">
      <alignment horizontal="center"/>
    </xf>
    <xf numFmtId="0" fontId="4" fillId="3" borderId="2" xfId="0" applyFont="1" applyFill="1" applyBorder="1" applyAlignment="1">
      <alignment horizontal="center"/>
    </xf>
    <xf numFmtId="0" fontId="2" fillId="0" borderId="25"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0" xfId="0" applyFont="1" applyAlignment="1">
      <alignment horizontal="center"/>
    </xf>
    <xf numFmtId="0" fontId="2" fillId="3" borderId="8" xfId="0" applyFont="1" applyFill="1" applyBorder="1" applyAlignment="1">
      <alignment horizontal="center" textRotation="90"/>
    </xf>
    <xf numFmtId="0" fontId="4" fillId="3" borderId="55" xfId="0" applyFont="1" applyFill="1" applyBorder="1" applyAlignment="1">
      <alignment horizontal="center"/>
    </xf>
    <xf numFmtId="0" fontId="4" fillId="3" borderId="51" xfId="0" applyFont="1" applyFill="1" applyBorder="1" applyAlignment="1">
      <alignment horizontal="center"/>
    </xf>
    <xf numFmtId="0" fontId="4" fillId="3" borderId="55" xfId="0" applyFont="1" applyFill="1" applyBorder="1" applyAlignment="1">
      <alignment horizontal="center" wrapText="1"/>
    </xf>
    <xf numFmtId="0" fontId="4" fillId="3" borderId="31" xfId="0" applyFont="1" applyFill="1" applyBorder="1" applyAlignment="1">
      <alignment horizontal="center" wrapText="1"/>
    </xf>
    <xf numFmtId="0" fontId="4" fillId="3" borderId="51" xfId="0" applyFont="1" applyFill="1" applyBorder="1" applyAlignment="1">
      <alignment horizontal="center" wrapText="1"/>
    </xf>
    <xf numFmtId="0" fontId="4" fillId="3" borderId="14" xfId="0" applyFont="1" applyFill="1" applyBorder="1" applyAlignment="1">
      <alignment horizontal="center" wrapText="1"/>
    </xf>
    <xf numFmtId="0" fontId="4" fillId="3" borderId="41"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29" xfId="0" applyFont="1" applyFill="1" applyBorder="1" applyAlignment="1">
      <alignment horizontal="center"/>
    </xf>
    <xf numFmtId="0" fontId="4" fillId="3" borderId="32" xfId="0" applyFont="1" applyFill="1" applyBorder="1" applyAlignment="1">
      <alignment horizontal="center"/>
    </xf>
    <xf numFmtId="0" fontId="2" fillId="0" borderId="30" xfId="0" applyFont="1" applyBorder="1" applyAlignment="1">
      <alignment horizontal="left"/>
    </xf>
    <xf numFmtId="0" fontId="2" fillId="0" borderId="52" xfId="0" applyFont="1" applyBorder="1" applyAlignment="1">
      <alignment horizontal="left"/>
    </xf>
    <xf numFmtId="0" fontId="2" fillId="0" borderId="0" xfId="0" applyFont="1" applyAlignment="1">
      <alignment horizontal="left"/>
    </xf>
    <xf numFmtId="0" fontId="2" fillId="0" borderId="8" xfId="0" applyFont="1" applyBorder="1" applyAlignment="1">
      <alignment horizontal="left"/>
    </xf>
    <xf numFmtId="0" fontId="4" fillId="0" borderId="0" xfId="0" applyFont="1" applyAlignment="1">
      <alignment horizontal="center"/>
    </xf>
    <xf numFmtId="0" fontId="2" fillId="0" borderId="5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4" fillId="3" borderId="0" xfId="0" applyFont="1" applyFill="1" applyAlignment="1">
      <alignment horizontal="center" vertical="center" textRotation="90"/>
    </xf>
    <xf numFmtId="0" fontId="4" fillId="3" borderId="7" xfId="0" applyFont="1" applyFill="1" applyBorder="1" applyAlignment="1">
      <alignment horizontal="center" textRotation="90"/>
    </xf>
    <xf numFmtId="0" fontId="20" fillId="3" borderId="41" xfId="0" applyFont="1" applyFill="1" applyBorder="1" applyAlignment="1">
      <alignment horizontal="center"/>
    </xf>
    <xf numFmtId="0" fontId="20" fillId="3" borderId="42" xfId="0" applyFont="1" applyFill="1" applyBorder="1" applyAlignment="1">
      <alignment horizontal="center"/>
    </xf>
    <xf numFmtId="0" fontId="20" fillId="3" borderId="43" xfId="0" applyFont="1" applyFill="1" applyBorder="1" applyAlignment="1">
      <alignment horizontal="center"/>
    </xf>
    <xf numFmtId="0" fontId="20" fillId="3" borderId="3" xfId="0" applyFont="1" applyFill="1" applyBorder="1" applyAlignment="1">
      <alignment horizontal="center"/>
    </xf>
    <xf numFmtId="0" fontId="20" fillId="3" borderId="9" xfId="0" applyFont="1" applyFill="1" applyBorder="1" applyAlignment="1">
      <alignment horizontal="center"/>
    </xf>
    <xf numFmtId="0" fontId="20" fillId="3" borderId="4" xfId="0" applyFont="1" applyFill="1" applyBorder="1" applyAlignment="1">
      <alignment horizontal="center"/>
    </xf>
    <xf numFmtId="0" fontId="4" fillId="3" borderId="3" xfId="0" applyFont="1" applyFill="1" applyBorder="1" applyAlignment="1">
      <alignment horizontal="center"/>
    </xf>
    <xf numFmtId="0" fontId="4" fillId="3" borderId="9" xfId="0" applyFont="1" applyFill="1" applyBorder="1" applyAlignment="1">
      <alignment horizontal="center"/>
    </xf>
    <xf numFmtId="0" fontId="4"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zoomScale="90" zoomScaleNormal="90" workbookViewId="0">
      <selection activeCell="Q13" sqref="Q13"/>
    </sheetView>
  </sheetViews>
  <sheetFormatPr defaultRowHeight="13.8" x14ac:dyDescent="0.25"/>
  <cols>
    <col min="1" max="1" width="11.6640625" style="1" customWidth="1"/>
    <col min="2" max="11" width="12.6640625" style="1" customWidth="1"/>
    <col min="12" max="16384" width="8.88671875" style="1"/>
  </cols>
  <sheetData>
    <row r="1" spans="1:15" ht="20.399999999999999" x14ac:dyDescent="0.35">
      <c r="A1" s="323" t="s">
        <v>0</v>
      </c>
      <c r="B1" s="324"/>
      <c r="C1" s="324"/>
      <c r="D1" s="324"/>
      <c r="E1" s="324"/>
      <c r="F1" s="324"/>
      <c r="G1" s="324"/>
      <c r="H1" s="324"/>
      <c r="I1" s="324"/>
      <c r="J1" s="324"/>
      <c r="K1" s="325"/>
    </row>
    <row r="2" spans="1:15" ht="20.399999999999999" x14ac:dyDescent="0.35">
      <c r="A2" s="2"/>
      <c r="B2" s="3"/>
      <c r="C2" s="3"/>
      <c r="D2" s="3"/>
      <c r="E2" s="3"/>
      <c r="F2" s="3"/>
      <c r="G2" s="3"/>
      <c r="H2" s="3"/>
      <c r="I2" s="3"/>
      <c r="J2" s="3"/>
      <c r="K2" s="4"/>
    </row>
    <row r="3" spans="1:15" ht="15" customHeight="1" x14ac:dyDescent="0.25">
      <c r="A3" s="5" t="s">
        <v>1</v>
      </c>
      <c r="B3" s="314" t="s">
        <v>2</v>
      </c>
      <c r="C3" s="314"/>
      <c r="D3" s="314"/>
      <c r="E3" s="314"/>
      <c r="F3" s="314"/>
      <c r="G3" s="314"/>
      <c r="H3" s="314"/>
      <c r="I3" s="314"/>
      <c r="J3" s="314"/>
      <c r="K3" s="315"/>
    </row>
    <row r="4" spans="1:15" ht="15" customHeight="1" x14ac:dyDescent="0.25">
      <c r="A4" s="5"/>
      <c r="B4" s="6"/>
      <c r="C4" s="6"/>
      <c r="D4" s="6"/>
      <c r="E4" s="6"/>
      <c r="F4" s="6"/>
      <c r="G4" s="6"/>
      <c r="H4" s="6"/>
      <c r="I4" s="6"/>
      <c r="J4" s="6"/>
      <c r="K4" s="7"/>
    </row>
    <row r="5" spans="1:15" ht="30" customHeight="1" x14ac:dyDescent="0.25">
      <c r="A5" s="5" t="s">
        <v>3</v>
      </c>
      <c r="B5" s="314" t="s">
        <v>58</v>
      </c>
      <c r="C5" s="314"/>
      <c r="D5" s="314"/>
      <c r="E5" s="314"/>
      <c r="F5" s="314"/>
      <c r="G5" s="314"/>
      <c r="H5" s="314"/>
      <c r="I5" s="314"/>
      <c r="J5" s="314"/>
      <c r="K5" s="315"/>
    </row>
    <row r="6" spans="1:15" x14ac:dyDescent="0.25">
      <c r="A6" s="8"/>
      <c r="B6" s="9"/>
      <c r="C6" s="9"/>
      <c r="D6" s="9"/>
      <c r="E6" s="9"/>
      <c r="F6" s="9"/>
      <c r="G6" s="9"/>
      <c r="H6" s="10"/>
      <c r="I6" s="10"/>
      <c r="J6" s="10"/>
      <c r="K6" s="11"/>
    </row>
    <row r="7" spans="1:15" ht="30" customHeight="1" x14ac:dyDescent="0.25">
      <c r="A7" s="5" t="s">
        <v>4</v>
      </c>
      <c r="B7" s="314" t="s">
        <v>123</v>
      </c>
      <c r="C7" s="314"/>
      <c r="D7" s="314"/>
      <c r="E7" s="314"/>
      <c r="F7" s="314"/>
      <c r="G7" s="314"/>
      <c r="H7" s="314"/>
      <c r="I7" s="314"/>
      <c r="J7" s="314"/>
      <c r="K7" s="315"/>
      <c r="L7" s="12"/>
      <c r="M7" s="12"/>
      <c r="N7" s="12"/>
      <c r="O7" s="12"/>
    </row>
    <row r="8" spans="1:15" x14ac:dyDescent="0.25">
      <c r="A8" s="8"/>
      <c r="B8" s="6"/>
      <c r="C8" s="6"/>
      <c r="D8" s="6"/>
      <c r="E8" s="6"/>
      <c r="F8" s="6"/>
      <c r="G8" s="6"/>
      <c r="H8" s="10"/>
      <c r="I8" s="10"/>
      <c r="J8" s="10"/>
      <c r="K8" s="11"/>
    </row>
    <row r="9" spans="1:15" ht="29.1" customHeight="1" x14ac:dyDescent="0.25">
      <c r="A9" s="13" t="s">
        <v>63</v>
      </c>
      <c r="B9" s="314" t="s">
        <v>124</v>
      </c>
      <c r="C9" s="314"/>
      <c r="D9" s="314"/>
      <c r="E9" s="314"/>
      <c r="F9" s="314"/>
      <c r="G9" s="314"/>
      <c r="H9" s="314"/>
      <c r="I9" s="314"/>
      <c r="J9" s="314"/>
      <c r="K9" s="315"/>
    </row>
    <row r="10" spans="1:15" x14ac:dyDescent="0.25">
      <c r="A10" s="8"/>
      <c r="B10" s="6"/>
      <c r="C10" s="6"/>
      <c r="D10" s="6"/>
      <c r="E10" s="6"/>
      <c r="F10" s="6"/>
      <c r="G10" s="6"/>
      <c r="H10" s="10"/>
      <c r="I10" s="10"/>
      <c r="J10" s="10"/>
      <c r="K10" s="11"/>
    </row>
    <row r="11" spans="1:15" ht="31.5" customHeight="1" x14ac:dyDescent="0.25">
      <c r="A11" s="5" t="s">
        <v>5</v>
      </c>
      <c r="B11" s="314" t="s">
        <v>122</v>
      </c>
      <c r="C11" s="314"/>
      <c r="D11" s="314"/>
      <c r="E11" s="314"/>
      <c r="F11" s="314"/>
      <c r="G11" s="314"/>
      <c r="H11" s="314"/>
      <c r="I11" s="314"/>
      <c r="J11" s="314"/>
      <c r="K11" s="315"/>
    </row>
    <row r="12" spans="1:15" x14ac:dyDescent="0.25">
      <c r="A12" s="5"/>
      <c r="B12" s="6"/>
      <c r="C12" s="6"/>
      <c r="D12" s="6"/>
      <c r="E12" s="6"/>
      <c r="F12" s="6"/>
      <c r="G12" s="6"/>
      <c r="H12" s="10"/>
      <c r="I12" s="10"/>
      <c r="J12" s="10"/>
      <c r="K12" s="11"/>
    </row>
    <row r="13" spans="1:15" ht="81.75" customHeight="1" x14ac:dyDescent="0.25">
      <c r="A13" s="5" t="s">
        <v>6</v>
      </c>
      <c r="B13" s="314" t="s">
        <v>125</v>
      </c>
      <c r="C13" s="314"/>
      <c r="D13" s="314"/>
      <c r="E13" s="314"/>
      <c r="F13" s="314"/>
      <c r="G13" s="314"/>
      <c r="H13" s="314"/>
      <c r="I13" s="314"/>
      <c r="J13" s="314"/>
      <c r="K13" s="315"/>
    </row>
    <row r="14" spans="1:15" x14ac:dyDescent="0.25">
      <c r="A14" s="14"/>
      <c r="B14" s="10"/>
      <c r="C14" s="10"/>
      <c r="D14" s="10"/>
      <c r="E14" s="10"/>
      <c r="F14" s="10"/>
      <c r="G14" s="10"/>
      <c r="H14" s="10"/>
      <c r="I14" s="10"/>
      <c r="J14" s="10"/>
      <c r="K14" s="11"/>
    </row>
    <row r="15" spans="1:15" ht="15" customHeight="1" x14ac:dyDescent="0.35">
      <c r="A15" s="316" t="s">
        <v>7</v>
      </c>
      <c r="B15" s="317"/>
      <c r="C15" s="317"/>
      <c r="D15" s="317"/>
      <c r="E15" s="317"/>
      <c r="F15" s="317"/>
      <c r="G15" s="317"/>
      <c r="H15" s="317"/>
      <c r="I15" s="317"/>
      <c r="J15" s="317"/>
      <c r="K15" s="318"/>
    </row>
    <row r="16" spans="1:15" ht="14.4" thickBot="1" x14ac:dyDescent="0.3">
      <c r="A16" s="15"/>
      <c r="B16" s="16"/>
      <c r="C16" s="16"/>
      <c r="D16" s="16"/>
      <c r="E16" s="16"/>
      <c r="F16" s="16"/>
      <c r="G16" s="16"/>
      <c r="H16" s="16"/>
      <c r="I16" s="16"/>
      <c r="J16" s="16"/>
      <c r="K16" s="17"/>
    </row>
    <row r="17" spans="1:11" ht="14.4" thickBot="1" x14ac:dyDescent="0.3">
      <c r="A17" s="18" t="s">
        <v>8</v>
      </c>
      <c r="B17" s="319"/>
      <c r="C17" s="320"/>
      <c r="D17" s="10"/>
      <c r="E17" s="19" t="s">
        <v>9</v>
      </c>
      <c r="F17" s="321"/>
      <c r="G17" s="322"/>
      <c r="H17" s="20"/>
      <c r="I17" s="21" t="s">
        <v>18</v>
      </c>
      <c r="J17" s="22"/>
      <c r="K17" s="23"/>
    </row>
    <row r="18" spans="1:11" ht="14.4" thickBot="1" x14ac:dyDescent="0.3">
      <c r="A18" s="14"/>
      <c r="B18" s="10"/>
      <c r="C18" s="10"/>
      <c r="D18" s="10"/>
      <c r="E18" s="10"/>
      <c r="F18" s="10"/>
      <c r="G18" s="10"/>
      <c r="H18" s="20"/>
      <c r="I18" s="10"/>
      <c r="J18" s="20"/>
      <c r="K18" s="23"/>
    </row>
    <row r="19" spans="1:11" ht="14.4" thickBot="1" x14ac:dyDescent="0.3">
      <c r="A19" s="18" t="s">
        <v>11</v>
      </c>
      <c r="B19" s="319"/>
      <c r="C19" s="320"/>
      <c r="D19" s="10"/>
      <c r="E19" s="24" t="s">
        <v>12</v>
      </c>
      <c r="F19" s="301"/>
      <c r="G19" s="302"/>
      <c r="H19" s="20"/>
      <c r="I19" s="10"/>
      <c r="J19" s="25"/>
      <c r="K19" s="26"/>
    </row>
    <row r="20" spans="1:11" ht="14.4" thickBot="1" x14ac:dyDescent="0.3">
      <c r="A20" s="14"/>
      <c r="B20" s="10"/>
      <c r="C20" s="10"/>
      <c r="D20" s="10"/>
      <c r="E20" s="10"/>
      <c r="F20" s="10"/>
      <c r="G20" s="10"/>
      <c r="H20" s="20"/>
      <c r="I20" s="10"/>
      <c r="J20" s="25"/>
      <c r="K20" s="26"/>
    </row>
    <row r="21" spans="1:11" ht="14.4" thickBot="1" x14ac:dyDescent="0.3">
      <c r="A21" s="18" t="s">
        <v>13</v>
      </c>
      <c r="B21" s="301"/>
      <c r="C21" s="302"/>
      <c r="D21" s="10"/>
      <c r="E21" s="24" t="s">
        <v>14</v>
      </c>
      <c r="F21" s="301"/>
      <c r="G21" s="302"/>
      <c r="H21" s="20"/>
      <c r="I21" s="10"/>
      <c r="J21" s="10"/>
      <c r="K21" s="11"/>
    </row>
    <row r="22" spans="1:11" ht="14.4" thickBot="1" x14ac:dyDescent="0.3">
      <c r="A22" s="14"/>
      <c r="B22" s="10"/>
      <c r="C22" s="10"/>
      <c r="D22" s="10"/>
      <c r="E22" s="10"/>
      <c r="F22" s="10"/>
      <c r="G22" s="10"/>
      <c r="H22" s="10"/>
      <c r="I22" s="10"/>
      <c r="J22" s="10"/>
      <c r="K22" s="11"/>
    </row>
    <row r="23" spans="1:11" x14ac:dyDescent="0.25">
      <c r="A23" s="18" t="s">
        <v>15</v>
      </c>
      <c r="B23" s="303"/>
      <c r="C23" s="304"/>
      <c r="D23" s="304"/>
      <c r="E23" s="304"/>
      <c r="F23" s="304"/>
      <c r="G23" s="304"/>
      <c r="H23" s="304"/>
      <c r="I23" s="304"/>
      <c r="J23" s="304"/>
      <c r="K23" s="305"/>
    </row>
    <row r="24" spans="1:11" x14ac:dyDescent="0.25">
      <c r="A24" s="14"/>
      <c r="B24" s="306"/>
      <c r="C24" s="307"/>
      <c r="D24" s="307"/>
      <c r="E24" s="307"/>
      <c r="F24" s="307"/>
      <c r="G24" s="307"/>
      <c r="H24" s="307"/>
      <c r="I24" s="307"/>
      <c r="J24" s="307"/>
      <c r="K24" s="308"/>
    </row>
    <row r="25" spans="1:11" ht="15" customHeight="1" x14ac:dyDescent="0.25">
      <c r="A25" s="14"/>
      <c r="B25" s="306"/>
      <c r="C25" s="307"/>
      <c r="D25" s="307"/>
      <c r="E25" s="307"/>
      <c r="F25" s="307"/>
      <c r="G25" s="307"/>
      <c r="H25" s="307"/>
      <c r="I25" s="307"/>
      <c r="J25" s="307"/>
      <c r="K25" s="308"/>
    </row>
    <row r="26" spans="1:11" ht="14.4" thickBot="1" x14ac:dyDescent="0.3">
      <c r="A26" s="14"/>
      <c r="B26" s="309"/>
      <c r="C26" s="310"/>
      <c r="D26" s="310"/>
      <c r="E26" s="310"/>
      <c r="F26" s="310"/>
      <c r="G26" s="310"/>
      <c r="H26" s="310"/>
      <c r="I26" s="310"/>
      <c r="J26" s="310"/>
      <c r="K26" s="311"/>
    </row>
    <row r="27" spans="1:11" ht="14.4" thickBot="1" x14ac:dyDescent="0.3">
      <c r="A27" s="14"/>
      <c r="B27" s="10"/>
      <c r="C27" s="10"/>
      <c r="D27" s="10"/>
      <c r="E27" s="10"/>
      <c r="F27" s="10"/>
      <c r="G27" s="10"/>
      <c r="H27" s="10"/>
      <c r="I27" s="10"/>
      <c r="J27" s="10"/>
      <c r="K27" s="11"/>
    </row>
    <row r="28" spans="1:11" ht="14.4" thickBot="1" x14ac:dyDescent="0.3">
      <c r="A28" s="27"/>
      <c r="B28" s="312" t="s">
        <v>16</v>
      </c>
      <c r="C28" s="312"/>
      <c r="D28" s="312"/>
      <c r="E28" s="312"/>
      <c r="F28" s="312"/>
      <c r="G28" s="312"/>
      <c r="H28" s="312"/>
      <c r="I28" s="312"/>
      <c r="J28" s="312"/>
      <c r="K28" s="313"/>
    </row>
    <row r="29" spans="1:11" ht="14.4" thickBot="1" x14ac:dyDescent="0.3">
      <c r="A29" s="28"/>
      <c r="B29" s="29">
        <v>1</v>
      </c>
      <c r="C29" s="30">
        <v>2</v>
      </c>
      <c r="D29" s="30">
        <v>3</v>
      </c>
      <c r="E29" s="30">
        <v>4</v>
      </c>
      <c r="F29" s="30">
        <v>5</v>
      </c>
      <c r="G29" s="30">
        <v>6</v>
      </c>
      <c r="H29" s="30">
        <v>7</v>
      </c>
      <c r="I29" s="30">
        <v>8</v>
      </c>
      <c r="J29" s="30">
        <v>9</v>
      </c>
      <c r="K29" s="31">
        <v>10</v>
      </c>
    </row>
    <row r="30" spans="1:11" x14ac:dyDescent="0.25">
      <c r="A30" s="32" t="s">
        <v>17</v>
      </c>
      <c r="B30" s="33"/>
      <c r="C30" s="33"/>
      <c r="D30" s="33"/>
      <c r="E30" s="33"/>
      <c r="F30" s="33"/>
      <c r="G30" s="33"/>
      <c r="H30" s="33"/>
      <c r="I30" s="33"/>
      <c r="J30" s="34"/>
      <c r="K30" s="35"/>
    </row>
    <row r="31" spans="1:11" x14ac:dyDescent="0.25">
      <c r="A31" s="32" t="s">
        <v>19</v>
      </c>
      <c r="B31" s="36"/>
      <c r="C31" s="36"/>
      <c r="D31" s="36"/>
      <c r="E31" s="36"/>
      <c r="F31" s="36"/>
      <c r="G31" s="36"/>
      <c r="H31" s="36"/>
      <c r="I31" s="36"/>
      <c r="J31" s="36"/>
      <c r="K31" s="37"/>
    </row>
    <row r="32" spans="1:11" ht="14.4" thickBot="1" x14ac:dyDescent="0.3">
      <c r="A32" s="38" t="s">
        <v>20</v>
      </c>
      <c r="B32" s="39"/>
      <c r="C32" s="39"/>
      <c r="D32" s="39"/>
      <c r="E32" s="39"/>
      <c r="F32" s="39"/>
      <c r="G32" s="39"/>
      <c r="H32" s="39"/>
      <c r="I32" s="39"/>
      <c r="J32" s="39"/>
      <c r="K32" s="40"/>
    </row>
    <row r="33" spans="1:11" ht="16.8" thickBot="1" x14ac:dyDescent="0.3">
      <c r="A33" s="41" t="s">
        <v>126</v>
      </c>
      <c r="B33" s="42" t="str">
        <f>IF(B32&gt;0,B31*B32,"")</f>
        <v/>
      </c>
      <c r="C33" s="43" t="str">
        <f t="shared" ref="C33:K33" si="0">IF(C32&gt;0,C31*C32,"")</f>
        <v/>
      </c>
      <c r="D33" s="43" t="str">
        <f t="shared" si="0"/>
        <v/>
      </c>
      <c r="E33" s="43" t="str">
        <f t="shared" si="0"/>
        <v/>
      </c>
      <c r="F33" s="43" t="str">
        <f t="shared" si="0"/>
        <v/>
      </c>
      <c r="G33" s="43" t="str">
        <f>IF(G32&gt;0,G31*G32,"")</f>
        <v/>
      </c>
      <c r="H33" s="43" t="str">
        <f t="shared" si="0"/>
        <v/>
      </c>
      <c r="I33" s="43" t="str">
        <f t="shared" si="0"/>
        <v/>
      </c>
      <c r="J33" s="43" t="str">
        <f t="shared" si="0"/>
        <v/>
      </c>
      <c r="K33" s="44" t="str">
        <f t="shared" si="0"/>
        <v/>
      </c>
    </row>
  </sheetData>
  <mergeCells count="16">
    <mergeCell ref="B11:K11"/>
    <mergeCell ref="A1:K1"/>
    <mergeCell ref="B3:K3"/>
    <mergeCell ref="B5:K5"/>
    <mergeCell ref="B7:K7"/>
    <mergeCell ref="B9:K9"/>
    <mergeCell ref="B21:C21"/>
    <mergeCell ref="B23:K26"/>
    <mergeCell ref="B28:K28"/>
    <mergeCell ref="B13:K13"/>
    <mergeCell ref="A15:K15"/>
    <mergeCell ref="B17:C17"/>
    <mergeCell ref="B19:C19"/>
    <mergeCell ref="F17:G17"/>
    <mergeCell ref="F19:G19"/>
    <mergeCell ref="F21:G21"/>
  </mergeCells>
  <pageMargins left="0.31496062992125984" right="0.31496062992125984" top="0.23622047244094491" bottom="0.23622047244094491"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9"/>
  <sheetViews>
    <sheetView zoomScale="90" zoomScaleNormal="90" workbookViewId="0">
      <selection activeCell="O28" sqref="O28"/>
    </sheetView>
  </sheetViews>
  <sheetFormatPr defaultColWidth="9.109375" defaultRowHeight="13.8" x14ac:dyDescent="0.25"/>
  <cols>
    <col min="1" max="1" width="27" style="45" bestFit="1" customWidth="1"/>
    <col min="2" max="2" width="8.6640625" style="45" bestFit="1" customWidth="1"/>
    <col min="3" max="7" width="8.88671875" style="45" bestFit="1" customWidth="1"/>
    <col min="8" max="8" width="8.88671875" style="45" customWidth="1"/>
    <col min="9" max="16384" width="9.109375" style="45"/>
  </cols>
  <sheetData>
    <row r="1" spans="1:8" ht="15" thickBot="1" x14ac:dyDescent="0.35">
      <c r="A1" s="326" t="s">
        <v>33</v>
      </c>
      <c r="B1" s="327"/>
      <c r="C1" s="327"/>
      <c r="D1" s="327"/>
      <c r="E1" s="327"/>
      <c r="F1" s="327"/>
      <c r="G1" s="327"/>
      <c r="H1" s="328"/>
    </row>
    <row r="2" spans="1:8" x14ac:dyDescent="0.25">
      <c r="A2" s="46" t="s">
        <v>31</v>
      </c>
      <c r="B2" s="47" t="s">
        <v>99</v>
      </c>
      <c r="C2" s="48" t="s">
        <v>67</v>
      </c>
      <c r="D2" s="48" t="s">
        <v>68</v>
      </c>
      <c r="E2" s="48" t="s">
        <v>69</v>
      </c>
      <c r="F2" s="48" t="s">
        <v>70</v>
      </c>
      <c r="G2" s="48" t="s">
        <v>71</v>
      </c>
      <c r="H2" s="49" t="s">
        <v>72</v>
      </c>
    </row>
    <row r="3" spans="1:8" x14ac:dyDescent="0.25">
      <c r="A3" s="50" t="s">
        <v>22</v>
      </c>
      <c r="B3" s="51"/>
      <c r="C3" s="52"/>
      <c r="D3" s="52"/>
      <c r="E3" s="52"/>
      <c r="F3" s="52"/>
      <c r="G3" s="52"/>
      <c r="H3" s="53"/>
    </row>
    <row r="4" spans="1:8" x14ac:dyDescent="0.25">
      <c r="A4" s="50" t="s">
        <v>30</v>
      </c>
      <c r="B4" s="54"/>
      <c r="C4" s="52"/>
      <c r="D4" s="52"/>
      <c r="E4" s="52"/>
      <c r="F4" s="52"/>
      <c r="G4" s="52"/>
      <c r="H4" s="53"/>
    </row>
    <row r="5" spans="1:8" x14ac:dyDescent="0.25">
      <c r="A5" s="50" t="s">
        <v>64</v>
      </c>
      <c r="B5" s="54"/>
      <c r="C5" s="52"/>
      <c r="D5" s="52"/>
      <c r="E5" s="52"/>
      <c r="F5" s="52"/>
      <c r="G5" s="52"/>
      <c r="H5" s="53"/>
    </row>
    <row r="6" spans="1:8" x14ac:dyDescent="0.25">
      <c r="A6" s="50" t="s">
        <v>65</v>
      </c>
      <c r="B6" s="54"/>
      <c r="C6" s="52"/>
      <c r="D6" s="52"/>
      <c r="E6" s="52"/>
      <c r="F6" s="52"/>
      <c r="G6" s="52"/>
      <c r="H6" s="53"/>
    </row>
    <row r="7" spans="1:8" x14ac:dyDescent="0.25">
      <c r="A7" s="50"/>
      <c r="B7" s="55"/>
      <c r="C7" s="56"/>
      <c r="D7" s="56"/>
      <c r="E7" s="56"/>
      <c r="F7" s="56"/>
      <c r="G7" s="56"/>
      <c r="H7" s="57"/>
    </row>
    <row r="8" spans="1:8" x14ac:dyDescent="0.25">
      <c r="A8" s="58" t="s">
        <v>77</v>
      </c>
      <c r="B8" s="54"/>
      <c r="C8" s="59"/>
      <c r="D8" s="52"/>
      <c r="E8" s="52"/>
      <c r="F8" s="52"/>
      <c r="G8" s="60"/>
      <c r="H8" s="61"/>
    </row>
    <row r="9" spans="1:8" x14ac:dyDescent="0.25">
      <c r="A9" s="58" t="s">
        <v>88</v>
      </c>
      <c r="B9" s="54"/>
      <c r="C9" s="59"/>
      <c r="D9" s="52"/>
      <c r="E9" s="52"/>
      <c r="F9" s="52"/>
      <c r="G9" s="60"/>
      <c r="H9" s="61"/>
    </row>
    <row r="10" spans="1:8" x14ac:dyDescent="0.25">
      <c r="A10" s="62"/>
      <c r="B10" s="55"/>
      <c r="C10" s="56"/>
      <c r="D10" s="56"/>
      <c r="E10" s="56"/>
      <c r="F10" s="56"/>
      <c r="G10" s="56"/>
      <c r="H10" s="57"/>
    </row>
    <row r="11" spans="1:8" x14ac:dyDescent="0.25">
      <c r="A11" s="63" t="s">
        <v>78</v>
      </c>
      <c r="B11" s="54"/>
      <c r="C11" s="52"/>
      <c r="D11" s="52"/>
      <c r="E11" s="52"/>
      <c r="F11" s="60"/>
      <c r="G11" s="60"/>
      <c r="H11" s="61"/>
    </row>
    <row r="12" spans="1:8" x14ac:dyDescent="0.25">
      <c r="A12" s="63" t="s">
        <v>79</v>
      </c>
      <c r="B12" s="54"/>
      <c r="C12" s="52"/>
      <c r="D12" s="52"/>
      <c r="E12" s="52"/>
      <c r="F12" s="52"/>
      <c r="G12" s="52"/>
      <c r="H12" s="53"/>
    </row>
    <row r="13" spans="1:8" x14ac:dyDescent="0.25">
      <c r="A13" s="63" t="s">
        <v>80</v>
      </c>
      <c r="B13" s="54"/>
      <c r="C13" s="52"/>
      <c r="D13" s="52"/>
      <c r="E13" s="52"/>
      <c r="F13" s="52"/>
      <c r="G13" s="52"/>
      <c r="H13" s="53"/>
    </row>
    <row r="14" spans="1:8" x14ac:dyDescent="0.25">
      <c r="A14" s="62" t="s">
        <v>92</v>
      </c>
      <c r="B14" s="54"/>
      <c r="C14" s="52"/>
      <c r="D14" s="52"/>
      <c r="E14" s="52"/>
      <c r="F14" s="52"/>
      <c r="G14" s="52"/>
      <c r="H14" s="53"/>
    </row>
    <row r="15" spans="1:8" x14ac:dyDescent="0.25">
      <c r="A15" s="63"/>
      <c r="B15" s="55"/>
      <c r="C15" s="56"/>
      <c r="D15" s="56"/>
      <c r="E15" s="56"/>
      <c r="F15" s="56"/>
      <c r="G15" s="56"/>
      <c r="H15" s="57"/>
    </row>
    <row r="16" spans="1:8" x14ac:dyDescent="0.25">
      <c r="A16" s="63"/>
      <c r="B16" s="54"/>
      <c r="C16" s="52"/>
      <c r="D16" s="52"/>
      <c r="E16" s="52"/>
      <c r="F16" s="52"/>
      <c r="G16" s="52"/>
      <c r="H16" s="53"/>
    </row>
    <row r="17" spans="1:8" ht="14.4" thickBot="1" x14ac:dyDescent="0.3">
      <c r="A17" s="64"/>
      <c r="B17" s="65"/>
      <c r="C17" s="66"/>
      <c r="D17" s="66"/>
      <c r="E17" s="66"/>
      <c r="F17" s="66"/>
      <c r="G17" s="66"/>
      <c r="H17" s="67"/>
    </row>
    <row r="18" spans="1:8" ht="14.4" thickBot="1" x14ac:dyDescent="0.3">
      <c r="A18" s="68" t="s">
        <v>21</v>
      </c>
      <c r="B18" s="69">
        <f t="shared" ref="B18:H18" si="0">SUM(B3:B17)</f>
        <v>0</v>
      </c>
      <c r="C18" s="69">
        <f t="shared" si="0"/>
        <v>0</v>
      </c>
      <c r="D18" s="69">
        <f t="shared" si="0"/>
        <v>0</v>
      </c>
      <c r="E18" s="69">
        <f t="shared" si="0"/>
        <v>0</v>
      </c>
      <c r="F18" s="69">
        <f t="shared" si="0"/>
        <v>0</v>
      </c>
      <c r="G18" s="69">
        <f t="shared" si="0"/>
        <v>0</v>
      </c>
      <c r="H18" s="70">
        <f t="shared" si="0"/>
        <v>0</v>
      </c>
    </row>
    <row r="19" spans="1:8" ht="14.4" thickBot="1" x14ac:dyDescent="0.3"/>
    <row r="20" spans="1:8" ht="15" thickBot="1" x14ac:dyDescent="0.35">
      <c r="A20" s="326" t="s">
        <v>32</v>
      </c>
      <c r="B20" s="327"/>
      <c r="C20" s="327"/>
      <c r="D20" s="327"/>
      <c r="E20" s="327"/>
      <c r="F20" s="327"/>
      <c r="G20" s="327"/>
      <c r="H20" s="328"/>
    </row>
    <row r="21" spans="1:8" x14ac:dyDescent="0.25">
      <c r="A21" s="46" t="s">
        <v>31</v>
      </c>
      <c r="B21" s="47" t="s">
        <v>99</v>
      </c>
      <c r="C21" s="48" t="s">
        <v>67</v>
      </c>
      <c r="D21" s="48" t="s">
        <v>68</v>
      </c>
      <c r="E21" s="48" t="s">
        <v>69</v>
      </c>
      <c r="F21" s="48" t="s">
        <v>70</v>
      </c>
      <c r="G21" s="48" t="s">
        <v>71</v>
      </c>
      <c r="H21" s="49" t="s">
        <v>72</v>
      </c>
    </row>
    <row r="22" spans="1:8" x14ac:dyDescent="0.25">
      <c r="A22" s="50" t="s">
        <v>22</v>
      </c>
      <c r="B22" s="51"/>
      <c r="C22" s="52"/>
      <c r="D22" s="52"/>
      <c r="E22" s="52"/>
      <c r="F22" s="52"/>
      <c r="G22" s="52"/>
      <c r="H22" s="53"/>
    </row>
    <row r="23" spans="1:8" x14ac:dyDescent="0.25">
      <c r="A23" s="50" t="s">
        <v>30</v>
      </c>
      <c r="B23" s="54"/>
      <c r="C23" s="52"/>
      <c r="D23" s="52"/>
      <c r="E23" s="52"/>
      <c r="F23" s="52"/>
      <c r="G23" s="52"/>
      <c r="H23" s="53"/>
    </row>
    <row r="24" spans="1:8" x14ac:dyDescent="0.25">
      <c r="A24" s="50" t="s">
        <v>64</v>
      </c>
      <c r="B24" s="54"/>
      <c r="C24" s="52"/>
      <c r="D24" s="52"/>
      <c r="E24" s="52"/>
      <c r="F24" s="52"/>
      <c r="G24" s="52"/>
      <c r="H24" s="53"/>
    </row>
    <row r="25" spans="1:8" x14ac:dyDescent="0.25">
      <c r="A25" s="50" t="s">
        <v>65</v>
      </c>
      <c r="B25" s="54"/>
      <c r="C25" s="52"/>
      <c r="D25" s="52"/>
      <c r="E25" s="52"/>
      <c r="F25" s="52"/>
      <c r="G25" s="52"/>
      <c r="H25" s="53"/>
    </row>
    <row r="26" spans="1:8" x14ac:dyDescent="0.25">
      <c r="A26" s="50"/>
      <c r="B26" s="55"/>
      <c r="C26" s="56"/>
      <c r="D26" s="56"/>
      <c r="E26" s="56"/>
      <c r="F26" s="56"/>
      <c r="G26" s="56"/>
      <c r="H26" s="57"/>
    </row>
    <row r="27" spans="1:8" x14ac:dyDescent="0.25">
      <c r="A27" s="58" t="s">
        <v>77</v>
      </c>
      <c r="B27" s="54"/>
      <c r="C27" s="59"/>
      <c r="D27" s="52"/>
      <c r="E27" s="52"/>
      <c r="F27" s="52"/>
      <c r="G27" s="60"/>
      <c r="H27" s="61"/>
    </row>
    <row r="28" spans="1:8" x14ac:dyDescent="0.25">
      <c r="A28" s="58" t="s">
        <v>88</v>
      </c>
      <c r="B28" s="54"/>
      <c r="C28" s="59"/>
      <c r="D28" s="52"/>
      <c r="E28" s="52"/>
      <c r="F28" s="52"/>
      <c r="G28" s="60"/>
      <c r="H28" s="61"/>
    </row>
    <row r="29" spans="1:8" x14ac:dyDescent="0.25">
      <c r="A29" s="62"/>
      <c r="B29" s="55"/>
      <c r="C29" s="56"/>
      <c r="D29" s="56"/>
      <c r="E29" s="56"/>
      <c r="F29" s="56"/>
      <c r="G29" s="56"/>
      <c r="H29" s="57"/>
    </row>
    <row r="30" spans="1:8" x14ac:dyDescent="0.25">
      <c r="A30" s="63" t="s">
        <v>78</v>
      </c>
      <c r="B30" s="54"/>
      <c r="C30" s="52"/>
      <c r="D30" s="52"/>
      <c r="E30" s="52"/>
      <c r="F30" s="60"/>
      <c r="G30" s="60"/>
      <c r="H30" s="61"/>
    </row>
    <row r="31" spans="1:8" x14ac:dyDescent="0.25">
      <c r="A31" s="63" t="s">
        <v>79</v>
      </c>
      <c r="B31" s="54"/>
      <c r="C31" s="52"/>
      <c r="D31" s="52"/>
      <c r="E31" s="52"/>
      <c r="F31" s="52"/>
      <c r="G31" s="52"/>
      <c r="H31" s="53"/>
    </row>
    <row r="32" spans="1:8" x14ac:dyDescent="0.25">
      <c r="A32" s="63" t="s">
        <v>80</v>
      </c>
      <c r="B32" s="54"/>
      <c r="C32" s="52"/>
      <c r="D32" s="52"/>
      <c r="E32" s="52"/>
      <c r="F32" s="52"/>
      <c r="G32" s="52"/>
      <c r="H32" s="53"/>
    </row>
    <row r="33" spans="1:8" x14ac:dyDescent="0.25">
      <c r="A33" s="62" t="s">
        <v>92</v>
      </c>
      <c r="B33" s="54"/>
      <c r="C33" s="52"/>
      <c r="D33" s="52"/>
      <c r="E33" s="52"/>
      <c r="F33" s="52"/>
      <c r="G33" s="52"/>
      <c r="H33" s="53"/>
    </row>
    <row r="34" spans="1:8" x14ac:dyDescent="0.25">
      <c r="A34" s="63"/>
      <c r="B34" s="55"/>
      <c r="C34" s="56"/>
      <c r="D34" s="56"/>
      <c r="E34" s="56"/>
      <c r="F34" s="56"/>
      <c r="G34" s="56"/>
      <c r="H34" s="57"/>
    </row>
    <row r="35" spans="1:8" x14ac:dyDescent="0.25">
      <c r="A35" s="63"/>
      <c r="B35" s="54"/>
      <c r="C35" s="52"/>
      <c r="D35" s="52"/>
      <c r="E35" s="52"/>
      <c r="F35" s="52"/>
      <c r="G35" s="52"/>
      <c r="H35" s="53"/>
    </row>
    <row r="36" spans="1:8" ht="14.4" thickBot="1" x14ac:dyDescent="0.3">
      <c r="A36" s="64"/>
      <c r="B36" s="65"/>
      <c r="C36" s="66"/>
      <c r="D36" s="66"/>
      <c r="E36" s="66"/>
      <c r="F36" s="66"/>
      <c r="G36" s="66"/>
      <c r="H36" s="67"/>
    </row>
    <row r="37" spans="1:8" ht="14.4" thickBot="1" x14ac:dyDescent="0.3">
      <c r="A37" s="68" t="s">
        <v>21</v>
      </c>
      <c r="B37" s="69">
        <f t="shared" ref="B37:H37" si="1">SUM(B22:B36)</f>
        <v>0</v>
      </c>
      <c r="C37" s="69">
        <f t="shared" si="1"/>
        <v>0</v>
      </c>
      <c r="D37" s="69">
        <f t="shared" si="1"/>
        <v>0</v>
      </c>
      <c r="E37" s="69">
        <f t="shared" si="1"/>
        <v>0</v>
      </c>
      <c r="F37" s="69">
        <f t="shared" si="1"/>
        <v>0</v>
      </c>
      <c r="G37" s="69">
        <f t="shared" si="1"/>
        <v>0</v>
      </c>
      <c r="H37" s="70">
        <f t="shared" si="1"/>
        <v>0</v>
      </c>
    </row>
    <row r="38" spans="1:8" ht="14.4" thickBot="1" x14ac:dyDescent="0.3"/>
    <row r="39" spans="1:8" ht="15" thickBot="1" x14ac:dyDescent="0.35">
      <c r="A39" s="326" t="s">
        <v>34</v>
      </c>
      <c r="B39" s="327"/>
      <c r="C39" s="327"/>
      <c r="D39" s="327"/>
      <c r="E39" s="327"/>
      <c r="F39" s="327"/>
      <c r="G39" s="327"/>
      <c r="H39" s="328"/>
    </row>
    <row r="40" spans="1:8" x14ac:dyDescent="0.25">
      <c r="A40" s="46" t="s">
        <v>31</v>
      </c>
      <c r="B40" s="47" t="s">
        <v>99</v>
      </c>
      <c r="C40" s="48" t="s">
        <v>67</v>
      </c>
      <c r="D40" s="48" t="s">
        <v>68</v>
      </c>
      <c r="E40" s="48" t="s">
        <v>69</v>
      </c>
      <c r="F40" s="48" t="s">
        <v>70</v>
      </c>
      <c r="G40" s="48" t="s">
        <v>71</v>
      </c>
      <c r="H40" s="49" t="s">
        <v>72</v>
      </c>
    </row>
    <row r="41" spans="1:8" x14ac:dyDescent="0.25">
      <c r="A41" s="50" t="s">
        <v>22</v>
      </c>
      <c r="B41" s="51"/>
      <c r="C41" s="52"/>
      <c r="D41" s="52"/>
      <c r="E41" s="52"/>
      <c r="F41" s="52"/>
      <c r="G41" s="52"/>
      <c r="H41" s="53"/>
    </row>
    <row r="42" spans="1:8" x14ac:dyDescent="0.25">
      <c r="A42" s="50" t="s">
        <v>30</v>
      </c>
      <c r="B42" s="54"/>
      <c r="C42" s="52"/>
      <c r="D42" s="52"/>
      <c r="E42" s="52"/>
      <c r="F42" s="52"/>
      <c r="G42" s="52"/>
      <c r="H42" s="53"/>
    </row>
    <row r="43" spans="1:8" x14ac:dyDescent="0.25">
      <c r="A43" s="50" t="s">
        <v>64</v>
      </c>
      <c r="B43" s="54"/>
      <c r="C43" s="52"/>
      <c r="D43" s="52"/>
      <c r="E43" s="52"/>
      <c r="F43" s="52"/>
      <c r="G43" s="52"/>
      <c r="H43" s="53"/>
    </row>
    <row r="44" spans="1:8" x14ac:dyDescent="0.25">
      <c r="A44" s="50" t="s">
        <v>65</v>
      </c>
      <c r="B44" s="54"/>
      <c r="C44" s="52"/>
      <c r="D44" s="52"/>
      <c r="E44" s="52"/>
      <c r="F44" s="52"/>
      <c r="G44" s="52"/>
      <c r="H44" s="53"/>
    </row>
    <row r="45" spans="1:8" x14ac:dyDescent="0.25">
      <c r="A45" s="50"/>
      <c r="B45" s="55"/>
      <c r="C45" s="56"/>
      <c r="D45" s="56"/>
      <c r="E45" s="56"/>
      <c r="F45" s="56"/>
      <c r="G45" s="56"/>
      <c r="H45" s="57"/>
    </row>
    <row r="46" spans="1:8" x14ac:dyDescent="0.25">
      <c r="A46" s="58" t="s">
        <v>77</v>
      </c>
      <c r="B46" s="54"/>
      <c r="C46" s="59"/>
      <c r="D46" s="52"/>
      <c r="E46" s="52"/>
      <c r="F46" s="52"/>
      <c r="G46" s="60"/>
      <c r="H46" s="61"/>
    </row>
    <row r="47" spans="1:8" x14ac:dyDescent="0.25">
      <c r="A47" s="58" t="s">
        <v>88</v>
      </c>
      <c r="B47" s="54"/>
      <c r="C47" s="59"/>
      <c r="D47" s="52"/>
      <c r="E47" s="52"/>
      <c r="F47" s="52"/>
      <c r="G47" s="60"/>
      <c r="H47" s="61"/>
    </row>
    <row r="48" spans="1:8" x14ac:dyDescent="0.25">
      <c r="A48" s="62"/>
      <c r="B48" s="55"/>
      <c r="C48" s="56"/>
      <c r="D48" s="56"/>
      <c r="E48" s="56"/>
      <c r="F48" s="56"/>
      <c r="G48" s="56"/>
      <c r="H48" s="57"/>
    </row>
    <row r="49" spans="1:8" x14ac:dyDescent="0.25">
      <c r="A49" s="63" t="s">
        <v>78</v>
      </c>
      <c r="B49" s="54"/>
      <c r="C49" s="52"/>
      <c r="D49" s="52"/>
      <c r="E49" s="52"/>
      <c r="F49" s="60"/>
      <c r="G49" s="60"/>
      <c r="H49" s="61"/>
    </row>
    <row r="50" spans="1:8" x14ac:dyDescent="0.25">
      <c r="A50" s="63" t="s">
        <v>79</v>
      </c>
      <c r="B50" s="54"/>
      <c r="C50" s="52"/>
      <c r="D50" s="52"/>
      <c r="E50" s="52"/>
      <c r="F50" s="52"/>
      <c r="G50" s="52"/>
      <c r="H50" s="53"/>
    </row>
    <row r="51" spans="1:8" x14ac:dyDescent="0.25">
      <c r="A51" s="63" t="s">
        <v>80</v>
      </c>
      <c r="B51" s="54"/>
      <c r="C51" s="52"/>
      <c r="D51" s="52"/>
      <c r="E51" s="52"/>
      <c r="F51" s="52"/>
      <c r="G51" s="52"/>
      <c r="H51" s="53"/>
    </row>
    <row r="52" spans="1:8" x14ac:dyDescent="0.25">
      <c r="A52" s="62" t="s">
        <v>92</v>
      </c>
      <c r="B52" s="54"/>
      <c r="C52" s="52"/>
      <c r="D52" s="52"/>
      <c r="E52" s="52"/>
      <c r="F52" s="52"/>
      <c r="G52" s="52"/>
      <c r="H52" s="53"/>
    </row>
    <row r="53" spans="1:8" x14ac:dyDescent="0.25">
      <c r="A53" s="63"/>
      <c r="B53" s="55"/>
      <c r="C53" s="56"/>
      <c r="D53" s="56"/>
      <c r="E53" s="56"/>
      <c r="F53" s="56"/>
      <c r="G53" s="56"/>
      <c r="H53" s="57"/>
    </row>
    <row r="54" spans="1:8" x14ac:dyDescent="0.25">
      <c r="A54" s="63"/>
      <c r="B54" s="54"/>
      <c r="C54" s="52"/>
      <c r="D54" s="52"/>
      <c r="E54" s="52"/>
      <c r="F54" s="52"/>
      <c r="G54" s="52"/>
      <c r="H54" s="53"/>
    </row>
    <row r="55" spans="1:8" ht="14.4" thickBot="1" x14ac:dyDescent="0.3">
      <c r="A55" s="64"/>
      <c r="B55" s="65"/>
      <c r="C55" s="66"/>
      <c r="D55" s="66"/>
      <c r="E55" s="66"/>
      <c r="F55" s="66"/>
      <c r="G55" s="66"/>
      <c r="H55" s="67"/>
    </row>
    <row r="56" spans="1:8" ht="14.4" thickBot="1" x14ac:dyDescent="0.3">
      <c r="A56" s="68" t="s">
        <v>21</v>
      </c>
      <c r="B56" s="69">
        <f t="shared" ref="B56:H56" si="2">SUM(B41:B55)</f>
        <v>0</v>
      </c>
      <c r="C56" s="69">
        <f t="shared" si="2"/>
        <v>0</v>
      </c>
      <c r="D56" s="69">
        <f t="shared" si="2"/>
        <v>0</v>
      </c>
      <c r="E56" s="69">
        <f t="shared" si="2"/>
        <v>0</v>
      </c>
      <c r="F56" s="69">
        <f t="shared" si="2"/>
        <v>0</v>
      </c>
      <c r="G56" s="69">
        <f t="shared" si="2"/>
        <v>0</v>
      </c>
      <c r="H56" s="70">
        <f t="shared" si="2"/>
        <v>0</v>
      </c>
    </row>
    <row r="57" spans="1:8" ht="14.4" thickBot="1" x14ac:dyDescent="0.3"/>
    <row r="58" spans="1:8" ht="15" thickBot="1" x14ac:dyDescent="0.35">
      <c r="A58" s="326" t="s">
        <v>35</v>
      </c>
      <c r="B58" s="327"/>
      <c r="C58" s="327"/>
      <c r="D58" s="327"/>
      <c r="E58" s="327"/>
      <c r="F58" s="327"/>
      <c r="G58" s="327"/>
      <c r="H58" s="328"/>
    </row>
    <row r="59" spans="1:8" x14ac:dyDescent="0.25">
      <c r="A59" s="46" t="s">
        <v>31</v>
      </c>
      <c r="B59" s="47" t="s">
        <v>99</v>
      </c>
      <c r="C59" s="48" t="s">
        <v>67</v>
      </c>
      <c r="D59" s="48" t="s">
        <v>68</v>
      </c>
      <c r="E59" s="48" t="s">
        <v>69</v>
      </c>
      <c r="F59" s="48" t="s">
        <v>70</v>
      </c>
      <c r="G59" s="48" t="s">
        <v>71</v>
      </c>
      <c r="H59" s="49" t="s">
        <v>72</v>
      </c>
    </row>
    <row r="60" spans="1:8" x14ac:dyDescent="0.25">
      <c r="A60" s="50" t="s">
        <v>22</v>
      </c>
      <c r="B60" s="51"/>
      <c r="C60" s="52"/>
      <c r="D60" s="52"/>
      <c r="E60" s="52"/>
      <c r="F60" s="52"/>
      <c r="G60" s="52"/>
      <c r="H60" s="53"/>
    </row>
    <row r="61" spans="1:8" x14ac:dyDescent="0.25">
      <c r="A61" s="50" t="s">
        <v>30</v>
      </c>
      <c r="B61" s="54"/>
      <c r="C61" s="52"/>
      <c r="D61" s="52"/>
      <c r="E61" s="52"/>
      <c r="F61" s="52"/>
      <c r="G61" s="52"/>
      <c r="H61" s="53"/>
    </row>
    <row r="62" spans="1:8" x14ac:dyDescent="0.25">
      <c r="A62" s="50" t="s">
        <v>64</v>
      </c>
      <c r="B62" s="54"/>
      <c r="C62" s="52"/>
      <c r="D62" s="52"/>
      <c r="E62" s="52"/>
      <c r="F62" s="52"/>
      <c r="G62" s="52"/>
      <c r="H62" s="53"/>
    </row>
    <row r="63" spans="1:8" x14ac:dyDescent="0.25">
      <c r="A63" s="50" t="s">
        <v>65</v>
      </c>
      <c r="B63" s="54"/>
      <c r="C63" s="52"/>
      <c r="D63" s="52"/>
      <c r="E63" s="52"/>
      <c r="F63" s="52"/>
      <c r="G63" s="52"/>
      <c r="H63" s="53"/>
    </row>
    <row r="64" spans="1:8" x14ac:dyDescent="0.25">
      <c r="A64" s="50"/>
      <c r="B64" s="55"/>
      <c r="C64" s="56"/>
      <c r="D64" s="56"/>
      <c r="E64" s="56"/>
      <c r="F64" s="56"/>
      <c r="G64" s="56"/>
      <c r="H64" s="57"/>
    </row>
    <row r="65" spans="1:8" x14ac:dyDescent="0.25">
      <c r="A65" s="58" t="s">
        <v>77</v>
      </c>
      <c r="B65" s="54"/>
      <c r="C65" s="59"/>
      <c r="D65" s="52"/>
      <c r="E65" s="52"/>
      <c r="F65" s="52"/>
      <c r="G65" s="60"/>
      <c r="H65" s="61"/>
    </row>
    <row r="66" spans="1:8" x14ac:dyDescent="0.25">
      <c r="A66" s="58" t="s">
        <v>88</v>
      </c>
      <c r="B66" s="54"/>
      <c r="C66" s="59"/>
      <c r="D66" s="52"/>
      <c r="E66" s="52"/>
      <c r="F66" s="52"/>
      <c r="G66" s="60"/>
      <c r="H66" s="61"/>
    </row>
    <row r="67" spans="1:8" x14ac:dyDescent="0.25">
      <c r="A67" s="62"/>
      <c r="B67" s="55"/>
      <c r="C67" s="56"/>
      <c r="D67" s="56"/>
      <c r="E67" s="56"/>
      <c r="F67" s="56"/>
      <c r="G67" s="56"/>
      <c r="H67" s="57"/>
    </row>
    <row r="68" spans="1:8" x14ac:dyDescent="0.25">
      <c r="A68" s="63" t="s">
        <v>78</v>
      </c>
      <c r="B68" s="54"/>
      <c r="C68" s="52"/>
      <c r="D68" s="52"/>
      <c r="E68" s="52"/>
      <c r="F68" s="60"/>
      <c r="G68" s="60"/>
      <c r="H68" s="61"/>
    </row>
    <row r="69" spans="1:8" x14ac:dyDescent="0.25">
      <c r="A69" s="63" t="s">
        <v>79</v>
      </c>
      <c r="B69" s="54"/>
      <c r="C69" s="52"/>
      <c r="D69" s="52"/>
      <c r="E69" s="52"/>
      <c r="F69" s="52"/>
      <c r="G69" s="52"/>
      <c r="H69" s="53"/>
    </row>
    <row r="70" spans="1:8" x14ac:dyDescent="0.25">
      <c r="A70" s="63" t="s">
        <v>80</v>
      </c>
      <c r="B70" s="54"/>
      <c r="C70" s="52"/>
      <c r="D70" s="52"/>
      <c r="E70" s="52"/>
      <c r="F70" s="52"/>
      <c r="G70" s="52"/>
      <c r="H70" s="53"/>
    </row>
    <row r="71" spans="1:8" x14ac:dyDescent="0.25">
      <c r="A71" s="62" t="s">
        <v>92</v>
      </c>
      <c r="B71" s="54"/>
      <c r="C71" s="52"/>
      <c r="D71" s="52"/>
      <c r="E71" s="52"/>
      <c r="F71" s="52"/>
      <c r="G71" s="52"/>
      <c r="H71" s="53"/>
    </row>
    <row r="72" spans="1:8" x14ac:dyDescent="0.25">
      <c r="A72" s="63"/>
      <c r="B72" s="55"/>
      <c r="C72" s="56"/>
      <c r="D72" s="56"/>
      <c r="E72" s="56"/>
      <c r="F72" s="56"/>
      <c r="G72" s="56"/>
      <c r="H72" s="57"/>
    </row>
    <row r="73" spans="1:8" x14ac:dyDescent="0.25">
      <c r="A73" s="63"/>
      <c r="B73" s="54"/>
      <c r="C73" s="52"/>
      <c r="D73" s="52"/>
      <c r="E73" s="52"/>
      <c r="F73" s="52"/>
      <c r="G73" s="52"/>
      <c r="H73" s="53"/>
    </row>
    <row r="74" spans="1:8" ht="14.4" thickBot="1" x14ac:dyDescent="0.3">
      <c r="A74" s="64"/>
      <c r="B74" s="65"/>
      <c r="C74" s="66"/>
      <c r="D74" s="66"/>
      <c r="E74" s="66"/>
      <c r="F74" s="66"/>
      <c r="G74" s="66"/>
      <c r="H74" s="67"/>
    </row>
    <row r="75" spans="1:8" ht="14.4" thickBot="1" x14ac:dyDescent="0.3">
      <c r="A75" s="68" t="s">
        <v>21</v>
      </c>
      <c r="B75" s="69">
        <f t="shared" ref="B75:H75" si="3">SUM(B60:B74)</f>
        <v>0</v>
      </c>
      <c r="C75" s="69">
        <f t="shared" si="3"/>
        <v>0</v>
      </c>
      <c r="D75" s="69">
        <f t="shared" si="3"/>
        <v>0</v>
      </c>
      <c r="E75" s="69">
        <f t="shared" si="3"/>
        <v>0</v>
      </c>
      <c r="F75" s="69">
        <f t="shared" si="3"/>
        <v>0</v>
      </c>
      <c r="G75" s="69">
        <f t="shared" si="3"/>
        <v>0</v>
      </c>
      <c r="H75" s="70">
        <f t="shared" si="3"/>
        <v>0</v>
      </c>
    </row>
    <row r="76" spans="1:8" ht="14.4" thickBot="1" x14ac:dyDescent="0.3"/>
    <row r="77" spans="1:8" ht="15" thickBot="1" x14ac:dyDescent="0.35">
      <c r="A77" s="326" t="s">
        <v>36</v>
      </c>
      <c r="B77" s="327"/>
      <c r="C77" s="327"/>
      <c r="D77" s="327"/>
      <c r="E77" s="327"/>
      <c r="F77" s="327"/>
      <c r="G77" s="327"/>
      <c r="H77" s="328"/>
    </row>
    <row r="78" spans="1:8" x14ac:dyDescent="0.25">
      <c r="A78" s="46" t="s">
        <v>31</v>
      </c>
      <c r="B78" s="47" t="s">
        <v>99</v>
      </c>
      <c r="C78" s="48" t="s">
        <v>67</v>
      </c>
      <c r="D78" s="48" t="s">
        <v>68</v>
      </c>
      <c r="E78" s="48" t="s">
        <v>69</v>
      </c>
      <c r="F78" s="48" t="s">
        <v>70</v>
      </c>
      <c r="G78" s="48" t="s">
        <v>71</v>
      </c>
      <c r="H78" s="49" t="s">
        <v>72</v>
      </c>
    </row>
    <row r="79" spans="1:8" x14ac:dyDescent="0.25">
      <c r="A79" s="50" t="s">
        <v>22</v>
      </c>
      <c r="B79" s="51"/>
      <c r="C79" s="52"/>
      <c r="D79" s="52"/>
      <c r="E79" s="52"/>
      <c r="F79" s="52"/>
      <c r="G79" s="52"/>
      <c r="H79" s="53"/>
    </row>
    <row r="80" spans="1:8" x14ac:dyDescent="0.25">
      <c r="A80" s="50" t="s">
        <v>30</v>
      </c>
      <c r="B80" s="54"/>
      <c r="C80" s="52"/>
      <c r="D80" s="52"/>
      <c r="E80" s="52"/>
      <c r="F80" s="52"/>
      <c r="G80" s="52"/>
      <c r="H80" s="53"/>
    </row>
    <row r="81" spans="1:8" x14ac:dyDescent="0.25">
      <c r="A81" s="50" t="s">
        <v>64</v>
      </c>
      <c r="B81" s="54"/>
      <c r="C81" s="52"/>
      <c r="D81" s="52"/>
      <c r="E81" s="52"/>
      <c r="F81" s="52"/>
      <c r="G81" s="52"/>
      <c r="H81" s="53"/>
    </row>
    <row r="82" spans="1:8" x14ac:dyDescent="0.25">
      <c r="A82" s="50" t="s">
        <v>65</v>
      </c>
      <c r="B82" s="54"/>
      <c r="C82" s="52"/>
      <c r="D82" s="52"/>
      <c r="E82" s="52"/>
      <c r="F82" s="52"/>
      <c r="G82" s="52"/>
      <c r="H82" s="53"/>
    </row>
    <row r="83" spans="1:8" x14ac:dyDescent="0.25">
      <c r="A83" s="50"/>
      <c r="B83" s="55"/>
      <c r="C83" s="56"/>
      <c r="D83" s="56"/>
      <c r="E83" s="56"/>
      <c r="F83" s="56"/>
      <c r="G83" s="56"/>
      <c r="H83" s="57"/>
    </row>
    <row r="84" spans="1:8" x14ac:dyDescent="0.25">
      <c r="A84" s="58" t="s">
        <v>77</v>
      </c>
      <c r="B84" s="54"/>
      <c r="C84" s="59"/>
      <c r="D84" s="52"/>
      <c r="E84" s="52"/>
      <c r="F84" s="52"/>
      <c r="G84" s="60"/>
      <c r="H84" s="61"/>
    </row>
    <row r="85" spans="1:8" x14ac:dyDescent="0.25">
      <c r="A85" s="58" t="s">
        <v>88</v>
      </c>
      <c r="B85" s="54"/>
      <c r="C85" s="59"/>
      <c r="D85" s="52"/>
      <c r="E85" s="52"/>
      <c r="F85" s="52"/>
      <c r="G85" s="60"/>
      <c r="H85" s="61"/>
    </row>
    <row r="86" spans="1:8" x14ac:dyDescent="0.25">
      <c r="A86" s="62"/>
      <c r="B86" s="55"/>
      <c r="C86" s="56"/>
      <c r="D86" s="56"/>
      <c r="E86" s="56"/>
      <c r="F86" s="56"/>
      <c r="G86" s="56"/>
      <c r="H86" s="57"/>
    </row>
    <row r="87" spans="1:8" x14ac:dyDescent="0.25">
      <c r="A87" s="63" t="s">
        <v>78</v>
      </c>
      <c r="B87" s="54"/>
      <c r="C87" s="52"/>
      <c r="D87" s="52"/>
      <c r="E87" s="52"/>
      <c r="F87" s="60"/>
      <c r="G87" s="60"/>
      <c r="H87" s="61"/>
    </row>
    <row r="88" spans="1:8" x14ac:dyDescent="0.25">
      <c r="A88" s="63" t="s">
        <v>79</v>
      </c>
      <c r="B88" s="54"/>
      <c r="C88" s="52"/>
      <c r="D88" s="52"/>
      <c r="E88" s="52"/>
      <c r="F88" s="52"/>
      <c r="G88" s="52"/>
      <c r="H88" s="53"/>
    </row>
    <row r="89" spans="1:8" x14ac:dyDescent="0.25">
      <c r="A89" s="63" t="s">
        <v>80</v>
      </c>
      <c r="B89" s="54"/>
      <c r="C89" s="52"/>
      <c r="D89" s="52"/>
      <c r="E89" s="52"/>
      <c r="F89" s="52"/>
      <c r="G89" s="52"/>
      <c r="H89" s="53"/>
    </row>
    <row r="90" spans="1:8" x14ac:dyDescent="0.25">
      <c r="A90" s="62" t="s">
        <v>92</v>
      </c>
      <c r="B90" s="54"/>
      <c r="C90" s="52"/>
      <c r="D90" s="52"/>
      <c r="E90" s="52"/>
      <c r="F90" s="52"/>
      <c r="G90" s="52"/>
      <c r="H90" s="53"/>
    </row>
    <row r="91" spans="1:8" x14ac:dyDescent="0.25">
      <c r="A91" s="63"/>
      <c r="B91" s="55"/>
      <c r="C91" s="56"/>
      <c r="D91" s="56"/>
      <c r="E91" s="56"/>
      <c r="F91" s="56"/>
      <c r="G91" s="56"/>
      <c r="H91" s="57"/>
    </row>
    <row r="92" spans="1:8" x14ac:dyDescent="0.25">
      <c r="A92" s="63"/>
      <c r="B92" s="54"/>
      <c r="C92" s="52"/>
      <c r="D92" s="52"/>
      <c r="E92" s="52"/>
      <c r="F92" s="52"/>
      <c r="G92" s="52"/>
      <c r="H92" s="53"/>
    </row>
    <row r="93" spans="1:8" ht="14.4" thickBot="1" x14ac:dyDescent="0.3">
      <c r="A93" s="64"/>
      <c r="B93" s="65"/>
      <c r="C93" s="66"/>
      <c r="D93" s="66"/>
      <c r="E93" s="66"/>
      <c r="F93" s="66"/>
      <c r="G93" s="66"/>
      <c r="H93" s="67"/>
    </row>
    <row r="94" spans="1:8" ht="14.4" thickBot="1" x14ac:dyDescent="0.3">
      <c r="A94" s="68" t="s">
        <v>21</v>
      </c>
      <c r="B94" s="69">
        <f t="shared" ref="B94:H94" si="4">SUM(B79:B93)</f>
        <v>0</v>
      </c>
      <c r="C94" s="69">
        <f t="shared" si="4"/>
        <v>0</v>
      </c>
      <c r="D94" s="69">
        <f t="shared" si="4"/>
        <v>0</v>
      </c>
      <c r="E94" s="69">
        <f t="shared" si="4"/>
        <v>0</v>
      </c>
      <c r="F94" s="69">
        <f t="shared" si="4"/>
        <v>0</v>
      </c>
      <c r="G94" s="69">
        <f t="shared" si="4"/>
        <v>0</v>
      </c>
      <c r="H94" s="70">
        <f t="shared" si="4"/>
        <v>0</v>
      </c>
    </row>
    <row r="95" spans="1:8" ht="14.4" thickBot="1" x14ac:dyDescent="0.3"/>
    <row r="96" spans="1:8" ht="15" thickBot="1" x14ac:dyDescent="0.35">
      <c r="A96" s="326" t="s">
        <v>37</v>
      </c>
      <c r="B96" s="327"/>
      <c r="C96" s="327"/>
      <c r="D96" s="327"/>
      <c r="E96" s="327"/>
      <c r="F96" s="327"/>
      <c r="G96" s="327"/>
      <c r="H96" s="328"/>
    </row>
    <row r="97" spans="1:8" x14ac:dyDescent="0.25">
      <c r="A97" s="46" t="s">
        <v>31</v>
      </c>
      <c r="B97" s="47" t="s">
        <v>99</v>
      </c>
      <c r="C97" s="48" t="s">
        <v>67</v>
      </c>
      <c r="D97" s="48" t="s">
        <v>68</v>
      </c>
      <c r="E97" s="48" t="s">
        <v>69</v>
      </c>
      <c r="F97" s="48" t="s">
        <v>70</v>
      </c>
      <c r="G97" s="48" t="s">
        <v>71</v>
      </c>
      <c r="H97" s="49" t="s">
        <v>72</v>
      </c>
    </row>
    <row r="98" spans="1:8" x14ac:dyDescent="0.25">
      <c r="A98" s="50" t="s">
        <v>22</v>
      </c>
      <c r="B98" s="51"/>
      <c r="C98" s="52"/>
      <c r="D98" s="52"/>
      <c r="E98" s="52"/>
      <c r="F98" s="52"/>
      <c r="G98" s="52"/>
      <c r="H98" s="53"/>
    </row>
    <row r="99" spans="1:8" x14ac:dyDescent="0.25">
      <c r="A99" s="50" t="s">
        <v>30</v>
      </c>
      <c r="B99" s="54"/>
      <c r="C99" s="52"/>
      <c r="D99" s="52"/>
      <c r="E99" s="52"/>
      <c r="F99" s="52"/>
      <c r="G99" s="52"/>
      <c r="H99" s="53"/>
    </row>
    <row r="100" spans="1:8" x14ac:dyDescent="0.25">
      <c r="A100" s="50" t="s">
        <v>64</v>
      </c>
      <c r="B100" s="54"/>
      <c r="C100" s="52"/>
      <c r="D100" s="52"/>
      <c r="E100" s="52"/>
      <c r="F100" s="52"/>
      <c r="G100" s="52"/>
      <c r="H100" s="53"/>
    </row>
    <row r="101" spans="1:8" x14ac:dyDescent="0.25">
      <c r="A101" s="50" t="s">
        <v>65</v>
      </c>
      <c r="B101" s="54"/>
      <c r="C101" s="52"/>
      <c r="D101" s="52"/>
      <c r="E101" s="52"/>
      <c r="F101" s="52"/>
      <c r="G101" s="52"/>
      <c r="H101" s="53"/>
    </row>
    <row r="102" spans="1:8" x14ac:dyDescent="0.25">
      <c r="A102" s="50"/>
      <c r="B102" s="55"/>
      <c r="C102" s="56"/>
      <c r="D102" s="56"/>
      <c r="E102" s="56"/>
      <c r="F102" s="56"/>
      <c r="G102" s="56"/>
      <c r="H102" s="57"/>
    </row>
    <row r="103" spans="1:8" x14ac:dyDescent="0.25">
      <c r="A103" s="58" t="s">
        <v>77</v>
      </c>
      <c r="B103" s="54"/>
      <c r="C103" s="59"/>
      <c r="D103" s="52"/>
      <c r="E103" s="52"/>
      <c r="F103" s="52"/>
      <c r="G103" s="60"/>
      <c r="H103" s="61"/>
    </row>
    <row r="104" spans="1:8" x14ac:dyDescent="0.25">
      <c r="A104" s="58" t="s">
        <v>88</v>
      </c>
      <c r="B104" s="54"/>
      <c r="C104" s="59"/>
      <c r="D104" s="52"/>
      <c r="E104" s="52"/>
      <c r="F104" s="52"/>
      <c r="G104" s="60"/>
      <c r="H104" s="61"/>
    </row>
    <row r="105" spans="1:8" x14ac:dyDescent="0.25">
      <c r="A105" s="62"/>
      <c r="B105" s="55"/>
      <c r="C105" s="56"/>
      <c r="D105" s="56"/>
      <c r="E105" s="56"/>
      <c r="F105" s="56"/>
      <c r="G105" s="56"/>
      <c r="H105" s="57"/>
    </row>
    <row r="106" spans="1:8" x14ac:dyDescent="0.25">
      <c r="A106" s="63" t="s">
        <v>78</v>
      </c>
      <c r="B106" s="54"/>
      <c r="C106" s="52"/>
      <c r="D106" s="52"/>
      <c r="E106" s="52"/>
      <c r="F106" s="60"/>
      <c r="G106" s="60"/>
      <c r="H106" s="61"/>
    </row>
    <row r="107" spans="1:8" x14ac:dyDescent="0.25">
      <c r="A107" s="63" t="s">
        <v>79</v>
      </c>
      <c r="B107" s="54"/>
      <c r="C107" s="52"/>
      <c r="D107" s="52"/>
      <c r="E107" s="52"/>
      <c r="F107" s="52"/>
      <c r="G107" s="52"/>
      <c r="H107" s="53"/>
    </row>
    <row r="108" spans="1:8" x14ac:dyDescent="0.25">
      <c r="A108" s="63" t="s">
        <v>80</v>
      </c>
      <c r="B108" s="54"/>
      <c r="C108" s="52"/>
      <c r="D108" s="52"/>
      <c r="E108" s="52"/>
      <c r="F108" s="52"/>
      <c r="G108" s="52"/>
      <c r="H108" s="53"/>
    </row>
    <row r="109" spans="1:8" x14ac:dyDescent="0.25">
      <c r="A109" s="62" t="s">
        <v>92</v>
      </c>
      <c r="B109" s="54"/>
      <c r="C109" s="52"/>
      <c r="D109" s="52"/>
      <c r="E109" s="52"/>
      <c r="F109" s="52"/>
      <c r="G109" s="52"/>
      <c r="H109" s="53"/>
    </row>
    <row r="110" spans="1:8" x14ac:dyDescent="0.25">
      <c r="A110" s="63"/>
      <c r="B110" s="55"/>
      <c r="C110" s="56"/>
      <c r="D110" s="56"/>
      <c r="E110" s="56"/>
      <c r="F110" s="56"/>
      <c r="G110" s="56"/>
      <c r="H110" s="57"/>
    </row>
    <row r="111" spans="1:8" x14ac:dyDescent="0.25">
      <c r="A111" s="63"/>
      <c r="B111" s="54"/>
      <c r="C111" s="52"/>
      <c r="D111" s="52"/>
      <c r="E111" s="52"/>
      <c r="F111" s="52"/>
      <c r="G111" s="52"/>
      <c r="H111" s="53"/>
    </row>
    <row r="112" spans="1:8" ht="14.4" thickBot="1" x14ac:dyDescent="0.3">
      <c r="A112" s="64"/>
      <c r="B112" s="65"/>
      <c r="C112" s="66"/>
      <c r="D112" s="66"/>
      <c r="E112" s="66"/>
      <c r="F112" s="66"/>
      <c r="G112" s="66"/>
      <c r="H112" s="67"/>
    </row>
    <row r="113" spans="1:8" ht="14.4" thickBot="1" x14ac:dyDescent="0.3">
      <c r="A113" s="68" t="s">
        <v>21</v>
      </c>
      <c r="B113" s="69">
        <f t="shared" ref="B113:H113" si="5">SUM(B98:B112)</f>
        <v>0</v>
      </c>
      <c r="C113" s="69">
        <f t="shared" si="5"/>
        <v>0</v>
      </c>
      <c r="D113" s="69">
        <f t="shared" si="5"/>
        <v>0</v>
      </c>
      <c r="E113" s="69">
        <f t="shared" si="5"/>
        <v>0</v>
      </c>
      <c r="F113" s="69">
        <f t="shared" si="5"/>
        <v>0</v>
      </c>
      <c r="G113" s="69">
        <f t="shared" si="5"/>
        <v>0</v>
      </c>
      <c r="H113" s="70">
        <f t="shared" si="5"/>
        <v>0</v>
      </c>
    </row>
    <row r="114" spans="1:8" ht="14.4" thickBot="1" x14ac:dyDescent="0.3"/>
    <row r="115" spans="1:8" ht="15" thickBot="1" x14ac:dyDescent="0.35">
      <c r="A115" s="326" t="s">
        <v>38</v>
      </c>
      <c r="B115" s="327"/>
      <c r="C115" s="327"/>
      <c r="D115" s="327"/>
      <c r="E115" s="327"/>
      <c r="F115" s="327"/>
      <c r="G115" s="327"/>
      <c r="H115" s="328"/>
    </row>
    <row r="116" spans="1:8" x14ac:dyDescent="0.25">
      <c r="A116" s="46" t="s">
        <v>31</v>
      </c>
      <c r="B116" s="47" t="s">
        <v>99</v>
      </c>
      <c r="C116" s="48" t="s">
        <v>67</v>
      </c>
      <c r="D116" s="48" t="s">
        <v>68</v>
      </c>
      <c r="E116" s="48" t="s">
        <v>69</v>
      </c>
      <c r="F116" s="48" t="s">
        <v>70</v>
      </c>
      <c r="G116" s="48" t="s">
        <v>71</v>
      </c>
      <c r="H116" s="49" t="s">
        <v>72</v>
      </c>
    </row>
    <row r="117" spans="1:8" x14ac:dyDescent="0.25">
      <c r="A117" s="50" t="s">
        <v>22</v>
      </c>
      <c r="B117" s="51"/>
      <c r="C117" s="52"/>
      <c r="D117" s="52"/>
      <c r="E117" s="52"/>
      <c r="F117" s="52"/>
      <c r="G117" s="52"/>
      <c r="H117" s="53"/>
    </row>
    <row r="118" spans="1:8" x14ac:dyDescent="0.25">
      <c r="A118" s="50" t="s">
        <v>30</v>
      </c>
      <c r="B118" s="54"/>
      <c r="C118" s="52"/>
      <c r="D118" s="52"/>
      <c r="E118" s="52"/>
      <c r="F118" s="52"/>
      <c r="G118" s="52"/>
      <c r="H118" s="53"/>
    </row>
    <row r="119" spans="1:8" x14ac:dyDescent="0.25">
      <c r="A119" s="50" t="s">
        <v>64</v>
      </c>
      <c r="B119" s="54"/>
      <c r="C119" s="52"/>
      <c r="D119" s="52"/>
      <c r="E119" s="52"/>
      <c r="F119" s="52"/>
      <c r="G119" s="52"/>
      <c r="H119" s="53"/>
    </row>
    <row r="120" spans="1:8" x14ac:dyDescent="0.25">
      <c r="A120" s="50" t="s">
        <v>65</v>
      </c>
      <c r="B120" s="54"/>
      <c r="C120" s="52"/>
      <c r="D120" s="52"/>
      <c r="E120" s="52"/>
      <c r="F120" s="52"/>
      <c r="G120" s="52"/>
      <c r="H120" s="53"/>
    </row>
    <row r="121" spans="1:8" x14ac:dyDescent="0.25">
      <c r="A121" s="50"/>
      <c r="B121" s="55"/>
      <c r="C121" s="56"/>
      <c r="D121" s="56"/>
      <c r="E121" s="56"/>
      <c r="F121" s="56"/>
      <c r="G121" s="56"/>
      <c r="H121" s="57"/>
    </row>
    <row r="122" spans="1:8" x14ac:dyDescent="0.25">
      <c r="A122" s="58" t="s">
        <v>77</v>
      </c>
      <c r="B122" s="54"/>
      <c r="C122" s="59"/>
      <c r="D122" s="52"/>
      <c r="E122" s="52"/>
      <c r="F122" s="52"/>
      <c r="G122" s="60"/>
      <c r="H122" s="61"/>
    </row>
    <row r="123" spans="1:8" x14ac:dyDescent="0.25">
      <c r="A123" s="58" t="s">
        <v>88</v>
      </c>
      <c r="B123" s="54"/>
      <c r="C123" s="59"/>
      <c r="D123" s="52"/>
      <c r="E123" s="52"/>
      <c r="F123" s="52"/>
      <c r="G123" s="60"/>
      <c r="H123" s="61"/>
    </row>
    <row r="124" spans="1:8" x14ac:dyDescent="0.25">
      <c r="A124" s="62"/>
      <c r="B124" s="55"/>
      <c r="C124" s="56"/>
      <c r="D124" s="56"/>
      <c r="E124" s="56"/>
      <c r="F124" s="56"/>
      <c r="G124" s="56"/>
      <c r="H124" s="57"/>
    </row>
    <row r="125" spans="1:8" x14ac:dyDescent="0.25">
      <c r="A125" s="63" t="s">
        <v>78</v>
      </c>
      <c r="B125" s="54"/>
      <c r="C125" s="52"/>
      <c r="D125" s="52"/>
      <c r="E125" s="52"/>
      <c r="F125" s="60"/>
      <c r="G125" s="60"/>
      <c r="H125" s="61"/>
    </row>
    <row r="126" spans="1:8" x14ac:dyDescent="0.25">
      <c r="A126" s="63" t="s">
        <v>79</v>
      </c>
      <c r="B126" s="54"/>
      <c r="C126" s="52"/>
      <c r="D126" s="52"/>
      <c r="E126" s="52"/>
      <c r="F126" s="52"/>
      <c r="G126" s="52"/>
      <c r="H126" s="53"/>
    </row>
    <row r="127" spans="1:8" x14ac:dyDescent="0.25">
      <c r="A127" s="63" t="s">
        <v>80</v>
      </c>
      <c r="B127" s="54"/>
      <c r="C127" s="52"/>
      <c r="D127" s="52"/>
      <c r="E127" s="52"/>
      <c r="F127" s="52"/>
      <c r="G127" s="52"/>
      <c r="H127" s="53"/>
    </row>
    <row r="128" spans="1:8" x14ac:dyDescent="0.25">
      <c r="A128" s="62" t="s">
        <v>92</v>
      </c>
      <c r="B128" s="54"/>
      <c r="C128" s="52"/>
      <c r="D128" s="52"/>
      <c r="E128" s="52"/>
      <c r="F128" s="52"/>
      <c r="G128" s="52"/>
      <c r="H128" s="53"/>
    </row>
    <row r="129" spans="1:8" x14ac:dyDescent="0.25">
      <c r="A129" s="63"/>
      <c r="B129" s="55"/>
      <c r="C129" s="56"/>
      <c r="D129" s="56"/>
      <c r="E129" s="56"/>
      <c r="F129" s="56"/>
      <c r="G129" s="56"/>
      <c r="H129" s="57"/>
    </row>
    <row r="130" spans="1:8" x14ac:dyDescent="0.25">
      <c r="A130" s="63"/>
      <c r="B130" s="54"/>
      <c r="C130" s="52"/>
      <c r="D130" s="52"/>
      <c r="E130" s="52"/>
      <c r="F130" s="52"/>
      <c r="G130" s="52"/>
      <c r="H130" s="53"/>
    </row>
    <row r="131" spans="1:8" ht="14.4" thickBot="1" x14ac:dyDescent="0.3">
      <c r="A131" s="64"/>
      <c r="B131" s="65"/>
      <c r="C131" s="66"/>
      <c r="D131" s="66"/>
      <c r="E131" s="66"/>
      <c r="F131" s="66"/>
      <c r="G131" s="66"/>
      <c r="H131" s="67"/>
    </row>
    <row r="132" spans="1:8" ht="14.4" thickBot="1" x14ac:dyDescent="0.3">
      <c r="A132" s="68" t="s">
        <v>21</v>
      </c>
      <c r="B132" s="69">
        <f t="shared" ref="B132:H132" si="6">SUM(B117:B131)</f>
        <v>0</v>
      </c>
      <c r="C132" s="69">
        <f t="shared" si="6"/>
        <v>0</v>
      </c>
      <c r="D132" s="69">
        <f t="shared" si="6"/>
        <v>0</v>
      </c>
      <c r="E132" s="69">
        <f t="shared" si="6"/>
        <v>0</v>
      </c>
      <c r="F132" s="69">
        <f t="shared" si="6"/>
        <v>0</v>
      </c>
      <c r="G132" s="69">
        <f t="shared" si="6"/>
        <v>0</v>
      </c>
      <c r="H132" s="70">
        <f t="shared" si="6"/>
        <v>0</v>
      </c>
    </row>
    <row r="133" spans="1:8" ht="14.4" thickBot="1" x14ac:dyDescent="0.3"/>
    <row r="134" spans="1:8" ht="15" thickBot="1" x14ac:dyDescent="0.35">
      <c r="A134" s="326" t="s">
        <v>39</v>
      </c>
      <c r="B134" s="327"/>
      <c r="C134" s="327"/>
      <c r="D134" s="327"/>
      <c r="E134" s="327"/>
      <c r="F134" s="327"/>
      <c r="G134" s="327"/>
      <c r="H134" s="328"/>
    </row>
    <row r="135" spans="1:8" x14ac:dyDescent="0.25">
      <c r="A135" s="46" t="s">
        <v>31</v>
      </c>
      <c r="B135" s="47" t="s">
        <v>99</v>
      </c>
      <c r="C135" s="48" t="s">
        <v>67</v>
      </c>
      <c r="D135" s="48" t="s">
        <v>68</v>
      </c>
      <c r="E135" s="48" t="s">
        <v>69</v>
      </c>
      <c r="F135" s="48" t="s">
        <v>70</v>
      </c>
      <c r="G135" s="48" t="s">
        <v>71</v>
      </c>
      <c r="H135" s="49" t="s">
        <v>72</v>
      </c>
    </row>
    <row r="136" spans="1:8" x14ac:dyDescent="0.25">
      <c r="A136" s="50" t="s">
        <v>22</v>
      </c>
      <c r="B136" s="51"/>
      <c r="C136" s="52"/>
      <c r="D136" s="52"/>
      <c r="E136" s="52"/>
      <c r="F136" s="52"/>
      <c r="G136" s="52"/>
      <c r="H136" s="53"/>
    </row>
    <row r="137" spans="1:8" x14ac:dyDescent="0.25">
      <c r="A137" s="50" t="s">
        <v>30</v>
      </c>
      <c r="B137" s="54"/>
      <c r="C137" s="52"/>
      <c r="D137" s="52"/>
      <c r="E137" s="52"/>
      <c r="F137" s="52"/>
      <c r="G137" s="52"/>
      <c r="H137" s="53"/>
    </row>
    <row r="138" spans="1:8" x14ac:dyDescent="0.25">
      <c r="A138" s="50" t="s">
        <v>64</v>
      </c>
      <c r="B138" s="54"/>
      <c r="C138" s="52"/>
      <c r="D138" s="52"/>
      <c r="E138" s="52"/>
      <c r="F138" s="52"/>
      <c r="G138" s="52"/>
      <c r="H138" s="53"/>
    </row>
    <row r="139" spans="1:8" x14ac:dyDescent="0.25">
      <c r="A139" s="50" t="s">
        <v>65</v>
      </c>
      <c r="B139" s="54"/>
      <c r="C139" s="52"/>
      <c r="D139" s="52"/>
      <c r="E139" s="52"/>
      <c r="F139" s="52"/>
      <c r="G139" s="52"/>
      <c r="H139" s="53"/>
    </row>
    <row r="140" spans="1:8" x14ac:dyDescent="0.25">
      <c r="A140" s="50"/>
      <c r="B140" s="55"/>
      <c r="C140" s="56"/>
      <c r="D140" s="56"/>
      <c r="E140" s="56"/>
      <c r="F140" s="56"/>
      <c r="G140" s="56"/>
      <c r="H140" s="57"/>
    </row>
    <row r="141" spans="1:8" x14ac:dyDescent="0.25">
      <c r="A141" s="58" t="s">
        <v>77</v>
      </c>
      <c r="B141" s="54"/>
      <c r="C141" s="59"/>
      <c r="D141" s="52"/>
      <c r="E141" s="52"/>
      <c r="F141" s="52"/>
      <c r="G141" s="60"/>
      <c r="H141" s="61"/>
    </row>
    <row r="142" spans="1:8" x14ac:dyDescent="0.25">
      <c r="A142" s="58" t="s">
        <v>88</v>
      </c>
      <c r="B142" s="54"/>
      <c r="C142" s="59"/>
      <c r="D142" s="52"/>
      <c r="E142" s="52"/>
      <c r="F142" s="52"/>
      <c r="G142" s="60"/>
      <c r="H142" s="61"/>
    </row>
    <row r="143" spans="1:8" x14ac:dyDescent="0.25">
      <c r="A143" s="62"/>
      <c r="B143" s="55"/>
      <c r="C143" s="56"/>
      <c r="D143" s="56"/>
      <c r="E143" s="56"/>
      <c r="F143" s="56"/>
      <c r="G143" s="56"/>
      <c r="H143" s="57"/>
    </row>
    <row r="144" spans="1:8" x14ac:dyDescent="0.25">
      <c r="A144" s="63" t="s">
        <v>78</v>
      </c>
      <c r="B144" s="54"/>
      <c r="C144" s="52"/>
      <c r="D144" s="52"/>
      <c r="E144" s="52"/>
      <c r="F144" s="60"/>
      <c r="G144" s="60"/>
      <c r="H144" s="61"/>
    </row>
    <row r="145" spans="1:8" x14ac:dyDescent="0.25">
      <c r="A145" s="63" t="s">
        <v>79</v>
      </c>
      <c r="B145" s="54"/>
      <c r="C145" s="52"/>
      <c r="D145" s="52"/>
      <c r="E145" s="52"/>
      <c r="F145" s="52"/>
      <c r="G145" s="52"/>
      <c r="H145" s="53"/>
    </row>
    <row r="146" spans="1:8" x14ac:dyDescent="0.25">
      <c r="A146" s="63" t="s">
        <v>80</v>
      </c>
      <c r="B146" s="54"/>
      <c r="C146" s="52"/>
      <c r="D146" s="52"/>
      <c r="E146" s="52"/>
      <c r="F146" s="52"/>
      <c r="G146" s="52"/>
      <c r="H146" s="53"/>
    </row>
    <row r="147" spans="1:8" x14ac:dyDescent="0.25">
      <c r="A147" s="62" t="s">
        <v>92</v>
      </c>
      <c r="B147" s="54"/>
      <c r="C147" s="52"/>
      <c r="D147" s="52"/>
      <c r="E147" s="52"/>
      <c r="F147" s="52"/>
      <c r="G147" s="52"/>
      <c r="H147" s="53"/>
    </row>
    <row r="148" spans="1:8" x14ac:dyDescent="0.25">
      <c r="A148" s="63"/>
      <c r="B148" s="55"/>
      <c r="C148" s="56"/>
      <c r="D148" s="56"/>
      <c r="E148" s="56"/>
      <c r="F148" s="56"/>
      <c r="G148" s="56"/>
      <c r="H148" s="57"/>
    </row>
    <row r="149" spans="1:8" x14ac:dyDescent="0.25">
      <c r="A149" s="63"/>
      <c r="B149" s="54"/>
      <c r="C149" s="52"/>
      <c r="D149" s="52"/>
      <c r="E149" s="52"/>
      <c r="F149" s="52"/>
      <c r="G149" s="52"/>
      <c r="H149" s="53"/>
    </row>
    <row r="150" spans="1:8" ht="14.4" thickBot="1" x14ac:dyDescent="0.3">
      <c r="A150" s="64"/>
      <c r="B150" s="65"/>
      <c r="C150" s="66"/>
      <c r="D150" s="66"/>
      <c r="E150" s="66"/>
      <c r="F150" s="66"/>
      <c r="G150" s="66"/>
      <c r="H150" s="67"/>
    </row>
    <row r="151" spans="1:8" ht="14.4" thickBot="1" x14ac:dyDescent="0.3">
      <c r="A151" s="68" t="s">
        <v>21</v>
      </c>
      <c r="B151" s="69">
        <f t="shared" ref="B151:H151" si="7">SUM(B136:B150)</f>
        <v>0</v>
      </c>
      <c r="C151" s="69">
        <f t="shared" si="7"/>
        <v>0</v>
      </c>
      <c r="D151" s="69">
        <f t="shared" si="7"/>
        <v>0</v>
      </c>
      <c r="E151" s="69">
        <f t="shared" si="7"/>
        <v>0</v>
      </c>
      <c r="F151" s="69">
        <f t="shared" si="7"/>
        <v>0</v>
      </c>
      <c r="G151" s="69">
        <f t="shared" si="7"/>
        <v>0</v>
      </c>
      <c r="H151" s="70">
        <f t="shared" si="7"/>
        <v>0</v>
      </c>
    </row>
    <row r="152" spans="1:8" ht="14.4" thickBot="1" x14ac:dyDescent="0.3"/>
    <row r="153" spans="1:8" ht="15" thickBot="1" x14ac:dyDescent="0.35">
      <c r="A153" s="326" t="s">
        <v>40</v>
      </c>
      <c r="B153" s="327"/>
      <c r="C153" s="327"/>
      <c r="D153" s="327"/>
      <c r="E153" s="327"/>
      <c r="F153" s="327"/>
      <c r="G153" s="327"/>
      <c r="H153" s="328"/>
    </row>
    <row r="154" spans="1:8" x14ac:dyDescent="0.25">
      <c r="A154" s="46" t="s">
        <v>31</v>
      </c>
      <c r="B154" s="47" t="s">
        <v>99</v>
      </c>
      <c r="C154" s="48" t="s">
        <v>67</v>
      </c>
      <c r="D154" s="48" t="s">
        <v>68</v>
      </c>
      <c r="E154" s="48" t="s">
        <v>69</v>
      </c>
      <c r="F154" s="48" t="s">
        <v>70</v>
      </c>
      <c r="G154" s="48" t="s">
        <v>71</v>
      </c>
      <c r="H154" s="49" t="s">
        <v>72</v>
      </c>
    </row>
    <row r="155" spans="1:8" x14ac:dyDescent="0.25">
      <c r="A155" s="50" t="s">
        <v>22</v>
      </c>
      <c r="B155" s="51"/>
      <c r="C155" s="52"/>
      <c r="D155" s="52"/>
      <c r="E155" s="52"/>
      <c r="F155" s="52"/>
      <c r="G155" s="52"/>
      <c r="H155" s="53"/>
    </row>
    <row r="156" spans="1:8" x14ac:dyDescent="0.25">
      <c r="A156" s="50" t="s">
        <v>30</v>
      </c>
      <c r="B156" s="54"/>
      <c r="C156" s="52"/>
      <c r="D156" s="52"/>
      <c r="E156" s="52"/>
      <c r="F156" s="52"/>
      <c r="G156" s="52"/>
      <c r="H156" s="53"/>
    </row>
    <row r="157" spans="1:8" x14ac:dyDescent="0.25">
      <c r="A157" s="50" t="s">
        <v>64</v>
      </c>
      <c r="B157" s="54"/>
      <c r="C157" s="52"/>
      <c r="D157" s="52"/>
      <c r="E157" s="52"/>
      <c r="F157" s="52"/>
      <c r="G157" s="52"/>
      <c r="H157" s="53"/>
    </row>
    <row r="158" spans="1:8" x14ac:dyDescent="0.25">
      <c r="A158" s="50" t="s">
        <v>65</v>
      </c>
      <c r="B158" s="54"/>
      <c r="C158" s="52"/>
      <c r="D158" s="52"/>
      <c r="E158" s="52"/>
      <c r="F158" s="52"/>
      <c r="G158" s="52"/>
      <c r="H158" s="53"/>
    </row>
    <row r="159" spans="1:8" x14ac:dyDescent="0.25">
      <c r="A159" s="50"/>
      <c r="B159" s="55"/>
      <c r="C159" s="56"/>
      <c r="D159" s="56"/>
      <c r="E159" s="56"/>
      <c r="F159" s="56"/>
      <c r="G159" s="56"/>
      <c r="H159" s="57"/>
    </row>
    <row r="160" spans="1:8" x14ac:dyDescent="0.25">
      <c r="A160" s="58" t="s">
        <v>77</v>
      </c>
      <c r="B160" s="54"/>
      <c r="C160" s="59"/>
      <c r="D160" s="52"/>
      <c r="E160" s="52"/>
      <c r="F160" s="52"/>
      <c r="G160" s="60"/>
      <c r="H160" s="61"/>
    </row>
    <row r="161" spans="1:8" x14ac:dyDescent="0.25">
      <c r="A161" s="58" t="s">
        <v>88</v>
      </c>
      <c r="B161" s="54"/>
      <c r="C161" s="59"/>
      <c r="D161" s="52"/>
      <c r="E161" s="52"/>
      <c r="F161" s="52"/>
      <c r="G161" s="60"/>
      <c r="H161" s="61"/>
    </row>
    <row r="162" spans="1:8" x14ac:dyDescent="0.25">
      <c r="A162" s="62"/>
      <c r="B162" s="55"/>
      <c r="C162" s="56"/>
      <c r="D162" s="56"/>
      <c r="E162" s="56"/>
      <c r="F162" s="56"/>
      <c r="G162" s="56"/>
      <c r="H162" s="57"/>
    </row>
    <row r="163" spans="1:8" x14ac:dyDescent="0.25">
      <c r="A163" s="63" t="s">
        <v>78</v>
      </c>
      <c r="B163" s="54"/>
      <c r="C163" s="52"/>
      <c r="D163" s="52"/>
      <c r="E163" s="52"/>
      <c r="F163" s="60"/>
      <c r="G163" s="60"/>
      <c r="H163" s="61"/>
    </row>
    <row r="164" spans="1:8" x14ac:dyDescent="0.25">
      <c r="A164" s="63" t="s">
        <v>79</v>
      </c>
      <c r="B164" s="54"/>
      <c r="C164" s="52"/>
      <c r="D164" s="52"/>
      <c r="E164" s="52"/>
      <c r="F164" s="52"/>
      <c r="G164" s="52"/>
      <c r="H164" s="53"/>
    </row>
    <row r="165" spans="1:8" x14ac:dyDescent="0.25">
      <c r="A165" s="63" t="s">
        <v>80</v>
      </c>
      <c r="B165" s="54"/>
      <c r="C165" s="52"/>
      <c r="D165" s="52"/>
      <c r="E165" s="52"/>
      <c r="F165" s="52"/>
      <c r="G165" s="52"/>
      <c r="H165" s="53"/>
    </row>
    <row r="166" spans="1:8" x14ac:dyDescent="0.25">
      <c r="A166" s="62" t="s">
        <v>92</v>
      </c>
      <c r="B166" s="54"/>
      <c r="C166" s="52"/>
      <c r="D166" s="52"/>
      <c r="E166" s="52"/>
      <c r="F166" s="52"/>
      <c r="G166" s="52"/>
      <c r="H166" s="53"/>
    </row>
    <row r="167" spans="1:8" x14ac:dyDescent="0.25">
      <c r="A167" s="63"/>
      <c r="B167" s="55"/>
      <c r="C167" s="56"/>
      <c r="D167" s="56"/>
      <c r="E167" s="56"/>
      <c r="F167" s="56"/>
      <c r="G167" s="56"/>
      <c r="H167" s="57"/>
    </row>
    <row r="168" spans="1:8" x14ac:dyDescent="0.25">
      <c r="A168" s="63"/>
      <c r="B168" s="54"/>
      <c r="C168" s="52"/>
      <c r="D168" s="52"/>
      <c r="E168" s="52"/>
      <c r="F168" s="52"/>
      <c r="G168" s="52"/>
      <c r="H168" s="53"/>
    </row>
    <row r="169" spans="1:8" ht="14.4" thickBot="1" x14ac:dyDescent="0.3">
      <c r="A169" s="64"/>
      <c r="B169" s="65"/>
      <c r="C169" s="66"/>
      <c r="D169" s="66"/>
      <c r="E169" s="66"/>
      <c r="F169" s="66"/>
      <c r="G169" s="66"/>
      <c r="H169" s="67"/>
    </row>
    <row r="170" spans="1:8" ht="14.4" thickBot="1" x14ac:dyDescent="0.3">
      <c r="A170" s="68" t="s">
        <v>21</v>
      </c>
      <c r="B170" s="69">
        <f t="shared" ref="B170:H170" si="8">SUM(B155:B169)</f>
        <v>0</v>
      </c>
      <c r="C170" s="69">
        <f t="shared" si="8"/>
        <v>0</v>
      </c>
      <c r="D170" s="69">
        <f t="shared" si="8"/>
        <v>0</v>
      </c>
      <c r="E170" s="69">
        <f t="shared" si="8"/>
        <v>0</v>
      </c>
      <c r="F170" s="69">
        <f t="shared" si="8"/>
        <v>0</v>
      </c>
      <c r="G170" s="69">
        <f t="shared" si="8"/>
        <v>0</v>
      </c>
      <c r="H170" s="70">
        <f t="shared" si="8"/>
        <v>0</v>
      </c>
    </row>
    <row r="171" spans="1:8" ht="14.4" thickBot="1" x14ac:dyDescent="0.3"/>
    <row r="172" spans="1:8" ht="15" thickBot="1" x14ac:dyDescent="0.35">
      <c r="A172" s="326" t="s">
        <v>41</v>
      </c>
      <c r="B172" s="327"/>
      <c r="C172" s="327"/>
      <c r="D172" s="327"/>
      <c r="E172" s="327"/>
      <c r="F172" s="327"/>
      <c r="G172" s="327"/>
      <c r="H172" s="328"/>
    </row>
    <row r="173" spans="1:8" x14ac:dyDescent="0.25">
      <c r="A173" s="46" t="s">
        <v>31</v>
      </c>
      <c r="B173" s="47" t="s">
        <v>99</v>
      </c>
      <c r="C173" s="48" t="s">
        <v>67</v>
      </c>
      <c r="D173" s="48" t="s">
        <v>68</v>
      </c>
      <c r="E173" s="48" t="s">
        <v>69</v>
      </c>
      <c r="F173" s="48" t="s">
        <v>70</v>
      </c>
      <c r="G173" s="48" t="s">
        <v>71</v>
      </c>
      <c r="H173" s="49" t="s">
        <v>72</v>
      </c>
    </row>
    <row r="174" spans="1:8" x14ac:dyDescent="0.25">
      <c r="A174" s="50" t="s">
        <v>22</v>
      </c>
      <c r="B174" s="51"/>
      <c r="C174" s="52"/>
      <c r="D174" s="52"/>
      <c r="E174" s="52"/>
      <c r="F174" s="52"/>
      <c r="G174" s="52"/>
      <c r="H174" s="53"/>
    </row>
    <row r="175" spans="1:8" x14ac:dyDescent="0.25">
      <c r="A175" s="50" t="s">
        <v>30</v>
      </c>
      <c r="B175" s="54"/>
      <c r="C175" s="52"/>
      <c r="D175" s="52"/>
      <c r="E175" s="52"/>
      <c r="F175" s="52"/>
      <c r="G175" s="52"/>
      <c r="H175" s="53"/>
    </row>
    <row r="176" spans="1:8" x14ac:dyDescent="0.25">
      <c r="A176" s="50" t="s">
        <v>64</v>
      </c>
      <c r="B176" s="54"/>
      <c r="C176" s="52"/>
      <c r="D176" s="52"/>
      <c r="E176" s="52"/>
      <c r="F176" s="52"/>
      <c r="G176" s="52"/>
      <c r="H176" s="53"/>
    </row>
    <row r="177" spans="1:8" x14ac:dyDescent="0.25">
      <c r="A177" s="50" t="s">
        <v>65</v>
      </c>
      <c r="B177" s="54"/>
      <c r="C177" s="52"/>
      <c r="D177" s="52"/>
      <c r="E177" s="52"/>
      <c r="F177" s="52"/>
      <c r="G177" s="52"/>
      <c r="H177" s="53"/>
    </row>
    <row r="178" spans="1:8" x14ac:dyDescent="0.25">
      <c r="A178" s="50"/>
      <c r="B178" s="55"/>
      <c r="C178" s="56"/>
      <c r="D178" s="56"/>
      <c r="E178" s="56"/>
      <c r="F178" s="56"/>
      <c r="G178" s="56"/>
      <c r="H178" s="57"/>
    </row>
    <row r="179" spans="1:8" x14ac:dyDescent="0.25">
      <c r="A179" s="58" t="s">
        <v>77</v>
      </c>
      <c r="B179" s="54"/>
      <c r="C179" s="59"/>
      <c r="D179" s="52"/>
      <c r="E179" s="52"/>
      <c r="F179" s="52"/>
      <c r="G179" s="60"/>
      <c r="H179" s="61"/>
    </row>
    <row r="180" spans="1:8" x14ac:dyDescent="0.25">
      <c r="A180" s="58" t="s">
        <v>88</v>
      </c>
      <c r="B180" s="54"/>
      <c r="C180" s="59"/>
      <c r="D180" s="52"/>
      <c r="E180" s="52"/>
      <c r="F180" s="52"/>
      <c r="G180" s="60"/>
      <c r="H180" s="61"/>
    </row>
    <row r="181" spans="1:8" x14ac:dyDescent="0.25">
      <c r="A181" s="62"/>
      <c r="B181" s="55"/>
      <c r="C181" s="56"/>
      <c r="D181" s="56"/>
      <c r="E181" s="56"/>
      <c r="F181" s="56"/>
      <c r="G181" s="56"/>
      <c r="H181" s="57"/>
    </row>
    <row r="182" spans="1:8" x14ac:dyDescent="0.25">
      <c r="A182" s="63" t="s">
        <v>78</v>
      </c>
      <c r="B182" s="54"/>
      <c r="C182" s="52"/>
      <c r="D182" s="52"/>
      <c r="E182" s="52"/>
      <c r="F182" s="60"/>
      <c r="G182" s="60"/>
      <c r="H182" s="61"/>
    </row>
    <row r="183" spans="1:8" x14ac:dyDescent="0.25">
      <c r="A183" s="63" t="s">
        <v>79</v>
      </c>
      <c r="B183" s="54"/>
      <c r="C183" s="52"/>
      <c r="D183" s="52"/>
      <c r="E183" s="52"/>
      <c r="F183" s="52"/>
      <c r="G183" s="52"/>
      <c r="H183" s="53"/>
    </row>
    <row r="184" spans="1:8" x14ac:dyDescent="0.25">
      <c r="A184" s="63" t="s">
        <v>80</v>
      </c>
      <c r="B184" s="54"/>
      <c r="C184" s="52"/>
      <c r="D184" s="52"/>
      <c r="E184" s="52"/>
      <c r="F184" s="52"/>
      <c r="G184" s="52"/>
      <c r="H184" s="53"/>
    </row>
    <row r="185" spans="1:8" x14ac:dyDescent="0.25">
      <c r="A185" s="62" t="s">
        <v>92</v>
      </c>
      <c r="B185" s="54"/>
      <c r="C185" s="52"/>
      <c r="D185" s="52"/>
      <c r="E185" s="52"/>
      <c r="F185" s="52"/>
      <c r="G185" s="52"/>
      <c r="H185" s="53"/>
    </row>
    <row r="186" spans="1:8" x14ac:dyDescent="0.25">
      <c r="A186" s="63"/>
      <c r="B186" s="55"/>
      <c r="C186" s="56"/>
      <c r="D186" s="56"/>
      <c r="E186" s="56"/>
      <c r="F186" s="56"/>
      <c r="G186" s="56"/>
      <c r="H186" s="57"/>
    </row>
    <row r="187" spans="1:8" x14ac:dyDescent="0.25">
      <c r="A187" s="63"/>
      <c r="B187" s="54"/>
      <c r="C187" s="52"/>
      <c r="D187" s="52"/>
      <c r="E187" s="52"/>
      <c r="F187" s="52"/>
      <c r="G187" s="52"/>
      <c r="H187" s="53"/>
    </row>
    <row r="188" spans="1:8" ht="14.4" thickBot="1" x14ac:dyDescent="0.3">
      <c r="A188" s="64"/>
      <c r="B188" s="65"/>
      <c r="C188" s="66"/>
      <c r="D188" s="66"/>
      <c r="E188" s="66"/>
      <c r="F188" s="66"/>
      <c r="G188" s="66"/>
      <c r="H188" s="67"/>
    </row>
    <row r="189" spans="1:8" ht="14.4" thickBot="1" x14ac:dyDescent="0.3">
      <c r="A189" s="68" t="s">
        <v>21</v>
      </c>
      <c r="B189" s="69">
        <f t="shared" ref="B189:H189" si="9">SUM(B174:B188)</f>
        <v>0</v>
      </c>
      <c r="C189" s="69">
        <f t="shared" si="9"/>
        <v>0</v>
      </c>
      <c r="D189" s="69">
        <f t="shared" si="9"/>
        <v>0</v>
      </c>
      <c r="E189" s="69">
        <f t="shared" si="9"/>
        <v>0</v>
      </c>
      <c r="F189" s="69">
        <f t="shared" si="9"/>
        <v>0</v>
      </c>
      <c r="G189" s="69">
        <f t="shared" si="9"/>
        <v>0</v>
      </c>
      <c r="H189" s="70">
        <f t="shared" si="9"/>
        <v>0</v>
      </c>
    </row>
  </sheetData>
  <protectedRanges>
    <protectedRange sqref="C79:G93 C98:G112 C117:G131 C136:G150 C155:G169 C174:G188 C22:G36 C41:G55 C60:G74 C3:G17" name="Range1_1"/>
  </protectedRanges>
  <mergeCells count="10">
    <mergeCell ref="A172:H172"/>
    <mergeCell ref="A134:H134"/>
    <mergeCell ref="A153:H153"/>
    <mergeCell ref="A1:H1"/>
    <mergeCell ref="A20:H20"/>
    <mergeCell ref="A39:H39"/>
    <mergeCell ref="A58:H58"/>
    <mergeCell ref="A77:H77"/>
    <mergeCell ref="A96:H96"/>
    <mergeCell ref="A115:H1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9"/>
  <sheetViews>
    <sheetView zoomScale="80" zoomScaleNormal="80" workbookViewId="0">
      <selection activeCell="T28" sqref="T28"/>
    </sheetView>
  </sheetViews>
  <sheetFormatPr defaultColWidth="9.109375" defaultRowHeight="13.8" x14ac:dyDescent="0.25"/>
  <cols>
    <col min="1" max="1" width="27" style="45" bestFit="1" customWidth="1"/>
    <col min="2" max="8" width="8.6640625" style="45" customWidth="1"/>
    <col min="9" max="9" width="19.5546875" style="87" bestFit="1" customWidth="1"/>
    <col min="10" max="10" width="14.6640625" style="87" customWidth="1"/>
    <col min="11" max="11" width="27" style="129" bestFit="1" customWidth="1"/>
    <col min="12" max="18" width="8.6640625" style="87" customWidth="1"/>
    <col min="19" max="19" width="19.5546875" style="87" bestFit="1" customWidth="1"/>
    <col min="20" max="77" width="14.6640625" style="45" customWidth="1"/>
    <col min="78" max="16384" width="9.109375" style="45"/>
  </cols>
  <sheetData>
    <row r="1" spans="1:19" ht="16.2" thickBot="1" x14ac:dyDescent="0.35">
      <c r="A1" s="329" t="s">
        <v>33</v>
      </c>
      <c r="B1" s="330"/>
      <c r="C1" s="330"/>
      <c r="D1" s="330"/>
      <c r="E1" s="330"/>
      <c r="F1" s="330"/>
      <c r="G1" s="330"/>
      <c r="H1" s="71"/>
      <c r="I1" s="72"/>
      <c r="J1" s="73"/>
      <c r="K1" s="329" t="s">
        <v>127</v>
      </c>
      <c r="L1" s="330"/>
      <c r="M1" s="330"/>
      <c r="N1" s="330"/>
      <c r="O1" s="330"/>
      <c r="P1" s="330"/>
      <c r="Q1" s="330"/>
      <c r="R1" s="334"/>
      <c r="S1" s="72"/>
    </row>
    <row r="2" spans="1:19" ht="14.4" x14ac:dyDescent="0.3">
      <c r="A2" s="74"/>
      <c r="B2" s="47" t="s">
        <v>55</v>
      </c>
      <c r="C2" s="331" t="s">
        <v>103</v>
      </c>
      <c r="D2" s="332"/>
      <c r="E2" s="332"/>
      <c r="F2" s="332"/>
      <c r="G2" s="332"/>
      <c r="H2" s="333"/>
      <c r="I2" s="75" t="s">
        <v>57</v>
      </c>
      <c r="J2" s="76"/>
      <c r="K2" s="77"/>
      <c r="L2" s="47" t="s">
        <v>55</v>
      </c>
      <c r="M2" s="331" t="s">
        <v>103</v>
      </c>
      <c r="N2" s="332"/>
      <c r="O2" s="332"/>
      <c r="P2" s="332"/>
      <c r="Q2" s="332"/>
      <c r="R2" s="333"/>
      <c r="S2" s="78" t="s">
        <v>57</v>
      </c>
    </row>
    <row r="3" spans="1:19" x14ac:dyDescent="0.25">
      <c r="A3" s="46" t="s">
        <v>31</v>
      </c>
      <c r="B3" s="47" t="s">
        <v>99</v>
      </c>
      <c r="C3" s="48" t="s">
        <v>67</v>
      </c>
      <c r="D3" s="48" t="s">
        <v>68</v>
      </c>
      <c r="E3" s="48" t="s">
        <v>69</v>
      </c>
      <c r="F3" s="48" t="s">
        <v>70</v>
      </c>
      <c r="G3" s="48" t="s">
        <v>71</v>
      </c>
      <c r="H3" s="48" t="s">
        <v>72</v>
      </c>
      <c r="I3" s="79" t="s">
        <v>60</v>
      </c>
      <c r="J3" s="76"/>
      <c r="K3" s="80" t="s">
        <v>31</v>
      </c>
      <c r="L3" s="47" t="s">
        <v>99</v>
      </c>
      <c r="M3" s="48" t="s">
        <v>67</v>
      </c>
      <c r="N3" s="48" t="s">
        <v>68</v>
      </c>
      <c r="O3" s="48" t="s">
        <v>69</v>
      </c>
      <c r="P3" s="48" t="s">
        <v>70</v>
      </c>
      <c r="Q3" s="48" t="s">
        <v>71</v>
      </c>
      <c r="R3" s="49" t="s">
        <v>72</v>
      </c>
      <c r="S3" s="81" t="s">
        <v>60</v>
      </c>
    </row>
    <row r="4" spans="1:19" x14ac:dyDescent="0.25">
      <c r="A4" s="82" t="s">
        <v>22</v>
      </c>
      <c r="B4" s="83" t="str">
        <f>IF('Site Description'!$B$33="","", IF('Data Entry'!B3&gt;0,'Data Entry'!B3,0))</f>
        <v/>
      </c>
      <c r="C4" s="84" t="str">
        <f>IF('Site Description'!$B$33="","", IF('Data Entry'!C3&gt;0,'Data Entry'!C3,0))</f>
        <v/>
      </c>
      <c r="D4" s="84" t="str">
        <f>IF('Site Description'!$B$33="","", IF('Data Entry'!D3&gt;0,'Data Entry'!D3,0))</f>
        <v/>
      </c>
      <c r="E4" s="84" t="str">
        <f>IF('Site Description'!$B$33="","", IF('Data Entry'!E3&gt;0,'Data Entry'!E3,0))</f>
        <v/>
      </c>
      <c r="F4" s="84" t="str">
        <f>IF('Site Description'!$B$33="","", IF('Data Entry'!F3&gt;0,'Data Entry'!F3,0))</f>
        <v/>
      </c>
      <c r="G4" s="84" t="str">
        <f>IF('Site Description'!$B$33="","", IF('Data Entry'!G3&gt;0,'Data Entry'!G3,0))</f>
        <v/>
      </c>
      <c r="H4" s="85" t="str">
        <f>IF('Site Description'!$B$33="","", IF('Data Entry'!H3&gt;0,'Data Entry'!H3,0))</f>
        <v/>
      </c>
      <c r="I4" s="86" t="str">
        <f>IFERROR(SUM(B4:H4)/('Site Description'!$B$33/10000),"")</f>
        <v/>
      </c>
      <c r="K4" s="82" t="s">
        <v>22</v>
      </c>
      <c r="L4" s="88">
        <f t="shared" ref="L4:S5" si="0">IFERROR(AVERAGE(B4,B24,B44,B64,B84,B104,B124,B144,B164,B184),0)</f>
        <v>0</v>
      </c>
      <c r="M4" s="89">
        <f t="shared" si="0"/>
        <v>0</v>
      </c>
      <c r="N4" s="90">
        <f t="shared" si="0"/>
        <v>0</v>
      </c>
      <c r="O4" s="90">
        <f t="shared" si="0"/>
        <v>0</v>
      </c>
      <c r="P4" s="90">
        <f t="shared" si="0"/>
        <v>0</v>
      </c>
      <c r="Q4" s="90">
        <f t="shared" si="0"/>
        <v>0</v>
      </c>
      <c r="R4" s="91">
        <f t="shared" si="0"/>
        <v>0</v>
      </c>
      <c r="S4" s="92">
        <f t="shared" si="0"/>
        <v>0</v>
      </c>
    </row>
    <row r="5" spans="1:19" x14ac:dyDescent="0.25">
      <c r="A5" s="82" t="s">
        <v>30</v>
      </c>
      <c r="B5" s="93" t="str">
        <f>IF('Site Description'!$B$33="","", IF('Data Entry'!B4&gt;0,'Data Entry'!B4,0))</f>
        <v/>
      </c>
      <c r="C5" s="84" t="str">
        <f>IF('Site Description'!$B$33="","", IF('Data Entry'!C4&gt;0,'Data Entry'!C4,0))</f>
        <v/>
      </c>
      <c r="D5" s="84" t="str">
        <f>IF('Site Description'!$B$33="","", IF('Data Entry'!D4&gt;0,'Data Entry'!D4,0))</f>
        <v/>
      </c>
      <c r="E5" s="84" t="str">
        <f>IF('Site Description'!$B$33="","", IF('Data Entry'!E4&gt;0,'Data Entry'!E4,0))</f>
        <v/>
      </c>
      <c r="F5" s="84" t="str">
        <f>IF('Site Description'!$B$33="","", IF('Data Entry'!F4&gt;0,'Data Entry'!F4,0))</f>
        <v/>
      </c>
      <c r="G5" s="84" t="str">
        <f>IF('Site Description'!$B$33="","", IF('Data Entry'!G4&gt;0,'Data Entry'!G4,0))</f>
        <v/>
      </c>
      <c r="H5" s="85" t="str">
        <f>IF('Site Description'!$B$33="","", IF('Data Entry'!H4&gt;0,'Data Entry'!H4,0))</f>
        <v/>
      </c>
      <c r="I5" s="86" t="str">
        <f>IFERROR(SUM(B5:H5)/('Site Description'!$B$33/10000),"")</f>
        <v/>
      </c>
      <c r="K5" s="82" t="s">
        <v>30</v>
      </c>
      <c r="L5" s="94">
        <f t="shared" si="0"/>
        <v>0</v>
      </c>
      <c r="M5" s="95">
        <f t="shared" si="0"/>
        <v>0</v>
      </c>
      <c r="N5" s="96">
        <f t="shared" si="0"/>
        <v>0</v>
      </c>
      <c r="O5" s="96">
        <f t="shared" si="0"/>
        <v>0</v>
      </c>
      <c r="P5" s="96">
        <f t="shared" si="0"/>
        <v>0</v>
      </c>
      <c r="Q5" s="96">
        <f t="shared" si="0"/>
        <v>0</v>
      </c>
      <c r="R5" s="97">
        <f t="shared" si="0"/>
        <v>0</v>
      </c>
      <c r="S5" s="92">
        <f t="shared" si="0"/>
        <v>0</v>
      </c>
    </row>
    <row r="6" spans="1:19" x14ac:dyDescent="0.25">
      <c r="A6" s="82" t="s">
        <v>64</v>
      </c>
      <c r="B6" s="93" t="str">
        <f>IF('Site Description'!$B$33="","", IF('Data Entry'!B5&gt;0,'Data Entry'!B5,0))</f>
        <v/>
      </c>
      <c r="C6" s="84" t="str">
        <f>IF('Site Description'!$B$33="","", IF('Data Entry'!C5&gt;0,'Data Entry'!C5,0))</f>
        <v/>
      </c>
      <c r="D6" s="84" t="str">
        <f>IF('Site Description'!$B$33="","", IF('Data Entry'!D5&gt;0,'Data Entry'!D5,0))</f>
        <v/>
      </c>
      <c r="E6" s="84" t="str">
        <f>IF('Site Description'!$B$33="","", IF('Data Entry'!E5&gt;0,'Data Entry'!E5,0))</f>
        <v/>
      </c>
      <c r="F6" s="84" t="str">
        <f>IF('Site Description'!$B$33="","", IF('Data Entry'!F5&gt;0,'Data Entry'!F5,0))</f>
        <v/>
      </c>
      <c r="G6" s="84" t="str">
        <f>IF('Site Description'!$B$33="","", IF('Data Entry'!G5&gt;0,'Data Entry'!G5,0))</f>
        <v/>
      </c>
      <c r="H6" s="85" t="str">
        <f>IF('Site Description'!$B$33="","", IF('Data Entry'!H5&gt;0,'Data Entry'!H5,0))</f>
        <v/>
      </c>
      <c r="I6" s="86" t="str">
        <f>IFERROR(SUM(B6:H6)/('Site Description'!$B$33/10000),"")</f>
        <v/>
      </c>
      <c r="K6" s="82" t="s">
        <v>64</v>
      </c>
      <c r="L6" s="94">
        <f t="shared" ref="L6:R7" si="1">IFERROR(AVERAGE(B6,B26,B46,B66,B86,B106,B126,B146,B166,B186),0)</f>
        <v>0</v>
      </c>
      <c r="M6" s="95">
        <f t="shared" si="1"/>
        <v>0</v>
      </c>
      <c r="N6" s="96">
        <f t="shared" si="1"/>
        <v>0</v>
      </c>
      <c r="O6" s="96">
        <f t="shared" si="1"/>
        <v>0</v>
      </c>
      <c r="P6" s="96">
        <f t="shared" si="1"/>
        <v>0</v>
      </c>
      <c r="Q6" s="96">
        <f t="shared" si="1"/>
        <v>0</v>
      </c>
      <c r="R6" s="97">
        <f t="shared" si="1"/>
        <v>0</v>
      </c>
      <c r="S6" s="92">
        <f t="shared" ref="S6:S18" si="2">IFERROR(AVERAGE(I6,I26,I46,I66,I86,I106,I126,I146,I166,I186),0)</f>
        <v>0</v>
      </c>
    </row>
    <row r="7" spans="1:19" x14ac:dyDescent="0.25">
      <c r="A7" s="82" t="s">
        <v>65</v>
      </c>
      <c r="B7" s="93" t="str">
        <f>IF('Site Description'!$B$33="","", IF('Data Entry'!B6&gt;0,'Data Entry'!B6,0))</f>
        <v/>
      </c>
      <c r="C7" s="84" t="str">
        <f>IF('Site Description'!$B$33="","", IF('Data Entry'!C6&gt;0,'Data Entry'!C6,0))</f>
        <v/>
      </c>
      <c r="D7" s="84" t="str">
        <f>IF('Site Description'!$B$33="","", IF('Data Entry'!D6&gt;0,'Data Entry'!D6,0))</f>
        <v/>
      </c>
      <c r="E7" s="84" t="str">
        <f>IF('Site Description'!$B$33="","", IF('Data Entry'!E6&gt;0,'Data Entry'!E6,0))</f>
        <v/>
      </c>
      <c r="F7" s="84" t="str">
        <f>IF('Site Description'!$B$33="","", IF('Data Entry'!F6&gt;0,'Data Entry'!F6,0))</f>
        <v/>
      </c>
      <c r="G7" s="84" t="str">
        <f>IF('Site Description'!$B$33="","", IF('Data Entry'!G6&gt;0,'Data Entry'!G6,0))</f>
        <v/>
      </c>
      <c r="H7" s="85" t="str">
        <f>IF('Site Description'!$B$33="","", IF('Data Entry'!H6&gt;0,'Data Entry'!H6,0))</f>
        <v/>
      </c>
      <c r="I7" s="86" t="str">
        <f>IFERROR(SUM(B7:H7)/('Site Description'!$B$33/10000),"")</f>
        <v/>
      </c>
      <c r="K7" s="82" t="s">
        <v>65</v>
      </c>
      <c r="L7" s="94">
        <f t="shared" si="1"/>
        <v>0</v>
      </c>
      <c r="M7" s="95">
        <f t="shared" si="1"/>
        <v>0</v>
      </c>
      <c r="N7" s="96">
        <f t="shared" si="1"/>
        <v>0</v>
      </c>
      <c r="O7" s="96">
        <f t="shared" si="1"/>
        <v>0</v>
      </c>
      <c r="P7" s="96">
        <f t="shared" si="1"/>
        <v>0</v>
      </c>
      <c r="Q7" s="96">
        <f t="shared" si="1"/>
        <v>0</v>
      </c>
      <c r="R7" s="97">
        <f t="shared" si="1"/>
        <v>0</v>
      </c>
      <c r="S7" s="92">
        <f t="shared" si="2"/>
        <v>0</v>
      </c>
    </row>
    <row r="8" spans="1:19" x14ac:dyDescent="0.25">
      <c r="A8" s="82"/>
      <c r="B8" s="98"/>
      <c r="C8" s="99"/>
      <c r="D8" s="99"/>
      <c r="E8" s="99"/>
      <c r="F8" s="99"/>
      <c r="G8" s="99"/>
      <c r="H8" s="100"/>
      <c r="I8" s="86"/>
      <c r="K8" s="82"/>
      <c r="L8" s="101"/>
      <c r="M8" s="102"/>
      <c r="N8" s="103"/>
      <c r="O8" s="103"/>
      <c r="P8" s="103"/>
      <c r="Q8" s="103"/>
      <c r="R8" s="104"/>
      <c r="S8" s="92"/>
    </row>
    <row r="9" spans="1:19" x14ac:dyDescent="0.25">
      <c r="A9" s="105" t="s">
        <v>77</v>
      </c>
      <c r="B9" s="93" t="str">
        <f>IF('Site Description'!$B$33="","", IF('Data Entry'!B8&gt;0,'Data Entry'!B8,0))</f>
        <v/>
      </c>
      <c r="C9" s="106" t="str">
        <f>IF('Site Description'!$B$33="","", IF('Data Entry'!C8&gt;0,'Data Entry'!C8,0))</f>
        <v/>
      </c>
      <c r="D9" s="84" t="str">
        <f>IF('Site Description'!$B$33="","", IF('Data Entry'!D8&gt;0,'Data Entry'!D8,0))</f>
        <v/>
      </c>
      <c r="E9" s="84" t="str">
        <f>IF('Site Description'!$B$33="","", IF('Data Entry'!E8&gt;0,'Data Entry'!E8,0))</f>
        <v/>
      </c>
      <c r="F9" s="84" t="str">
        <f>IF('Site Description'!$B$33="","", IF('Data Entry'!F8&gt;0,'Data Entry'!F8,0))</f>
        <v/>
      </c>
      <c r="G9" s="107" t="str">
        <f>IF('Site Description'!$B$33="","", IF('Data Entry'!G8&gt;0,'Data Entry'!G8,0))</f>
        <v/>
      </c>
      <c r="H9" s="108" t="str">
        <f>IF('Site Description'!$B$33="","", IF('Data Entry'!H8&gt;0,'Data Entry'!H8,0))</f>
        <v/>
      </c>
      <c r="I9" s="86" t="str">
        <f>IFERROR(SUM(B9:H9)/('Site Description'!$B$33/10000),"")</f>
        <v/>
      </c>
      <c r="K9" s="105" t="s">
        <v>77</v>
      </c>
      <c r="L9" s="94">
        <f t="shared" ref="L9:S9" si="3">IFERROR(AVERAGE(B9,B29,B49,B69,B89,B109,B129,B149,B169,B189),0)</f>
        <v>0</v>
      </c>
      <c r="M9" s="95">
        <f t="shared" si="3"/>
        <v>0</v>
      </c>
      <c r="N9" s="96">
        <f t="shared" si="3"/>
        <v>0</v>
      </c>
      <c r="O9" s="96">
        <f t="shared" si="3"/>
        <v>0</v>
      </c>
      <c r="P9" s="96">
        <f t="shared" si="3"/>
        <v>0</v>
      </c>
      <c r="Q9" s="109">
        <f t="shared" si="3"/>
        <v>0</v>
      </c>
      <c r="R9" s="110">
        <f t="shared" si="3"/>
        <v>0</v>
      </c>
      <c r="S9" s="92">
        <f t="shared" si="3"/>
        <v>0</v>
      </c>
    </row>
    <row r="10" spans="1:19" x14ac:dyDescent="0.25">
      <c r="A10" s="105" t="s">
        <v>88</v>
      </c>
      <c r="B10" s="93" t="str">
        <f>IF('Site Description'!$B$33="","", IF('Data Entry'!B9&gt;0,'Data Entry'!B9,0))</f>
        <v/>
      </c>
      <c r="C10" s="106" t="str">
        <f>IF('Site Description'!$B$33="","", IF('Data Entry'!C9&gt;0,'Data Entry'!C9,0))</f>
        <v/>
      </c>
      <c r="D10" s="84" t="str">
        <f>IF('Site Description'!$B$33="","", IF('Data Entry'!D9&gt;0,'Data Entry'!D9,0))</f>
        <v/>
      </c>
      <c r="E10" s="84" t="str">
        <f>IF('Site Description'!$B$33="","", IF('Data Entry'!E9&gt;0,'Data Entry'!E9,0))</f>
        <v/>
      </c>
      <c r="F10" s="84" t="str">
        <f>IF('Site Description'!$B$33="","", IF('Data Entry'!F9&gt;0,'Data Entry'!F9,0))</f>
        <v/>
      </c>
      <c r="G10" s="107" t="str">
        <f>IF('Site Description'!$B$33="","", IF('Data Entry'!G9&gt;0,'Data Entry'!G9,0))</f>
        <v/>
      </c>
      <c r="H10" s="108" t="str">
        <f>IF('Site Description'!$B$33="","", IF('Data Entry'!H9&gt;0,'Data Entry'!H9,0))</f>
        <v/>
      </c>
      <c r="I10" s="86" t="str">
        <f>IFERROR(SUM(B10:H10)/('Site Description'!$B$33/10000),"")</f>
        <v/>
      </c>
      <c r="K10" s="105" t="s">
        <v>88</v>
      </c>
      <c r="L10" s="94">
        <f t="shared" ref="L10:R10" si="4">IFERROR(AVERAGE(B10,B30,B50,B70,B90,B110,B130,B150,B170,B190),0)</f>
        <v>0</v>
      </c>
      <c r="M10" s="95">
        <f t="shared" si="4"/>
        <v>0</v>
      </c>
      <c r="N10" s="96">
        <f t="shared" si="4"/>
        <v>0</v>
      </c>
      <c r="O10" s="96">
        <f t="shared" si="4"/>
        <v>0</v>
      </c>
      <c r="P10" s="96">
        <f t="shared" si="4"/>
        <v>0</v>
      </c>
      <c r="Q10" s="109">
        <f t="shared" si="4"/>
        <v>0</v>
      </c>
      <c r="R10" s="110">
        <f t="shared" si="4"/>
        <v>0</v>
      </c>
      <c r="S10" s="92">
        <f t="shared" si="2"/>
        <v>0</v>
      </c>
    </row>
    <row r="11" spans="1:19" x14ac:dyDescent="0.25">
      <c r="A11" s="111"/>
      <c r="B11" s="98"/>
      <c r="C11" s="99"/>
      <c r="D11" s="99"/>
      <c r="E11" s="99"/>
      <c r="F11" s="99"/>
      <c r="G11" s="99"/>
      <c r="H11" s="100"/>
      <c r="I11" s="86"/>
      <c r="K11" s="111"/>
      <c r="L11" s="101"/>
      <c r="M11" s="102"/>
      <c r="N11" s="103"/>
      <c r="O11" s="103"/>
      <c r="P11" s="103"/>
      <c r="Q11" s="103"/>
      <c r="R11" s="104"/>
      <c r="S11" s="92"/>
    </row>
    <row r="12" spans="1:19" x14ac:dyDescent="0.25">
      <c r="A12" s="112" t="s">
        <v>78</v>
      </c>
      <c r="B12" s="93" t="str">
        <f>IF('Site Description'!$B$33="","", IF('Data Entry'!B11&gt;0,'Data Entry'!B11,0))</f>
        <v/>
      </c>
      <c r="C12" s="84" t="str">
        <f>IF('Site Description'!$B$33="","", IF('Data Entry'!C11&gt;0,'Data Entry'!C11,0))</f>
        <v/>
      </c>
      <c r="D12" s="84" t="str">
        <f>IF('Site Description'!$B$33="","", IF('Data Entry'!D11&gt;0,'Data Entry'!D11,0))</f>
        <v/>
      </c>
      <c r="E12" s="84" t="str">
        <f>IF('Site Description'!$B$33="","", IF('Data Entry'!E11&gt;0,'Data Entry'!E11,0))</f>
        <v/>
      </c>
      <c r="F12" s="107" t="str">
        <f>IF('Site Description'!$B$33="","", IF('Data Entry'!F11&gt;0,'Data Entry'!F11,0))</f>
        <v/>
      </c>
      <c r="G12" s="107" t="str">
        <f>IF('Site Description'!$B$33="","", IF('Data Entry'!G11&gt;0,'Data Entry'!G11,0))</f>
        <v/>
      </c>
      <c r="H12" s="108" t="str">
        <f>IF('Site Description'!$B$33="","", IF('Data Entry'!H11&gt;0,'Data Entry'!H11,0))</f>
        <v/>
      </c>
      <c r="I12" s="86" t="str">
        <f>IFERROR(SUM(B12:H12)/('Site Description'!$B$33/10000),"")</f>
        <v/>
      </c>
      <c r="K12" s="112" t="s">
        <v>78</v>
      </c>
      <c r="L12" s="94">
        <f t="shared" ref="L12:R15" si="5">IFERROR(AVERAGE(B12,B32,B52,B72,B92,B112,B132,B152,B172,B192),0)</f>
        <v>0</v>
      </c>
      <c r="M12" s="95">
        <f t="shared" si="5"/>
        <v>0</v>
      </c>
      <c r="N12" s="96">
        <f t="shared" si="5"/>
        <v>0</v>
      </c>
      <c r="O12" s="96">
        <f t="shared" si="5"/>
        <v>0</v>
      </c>
      <c r="P12" s="109">
        <f t="shared" si="5"/>
        <v>0</v>
      </c>
      <c r="Q12" s="109">
        <f t="shared" si="5"/>
        <v>0</v>
      </c>
      <c r="R12" s="110">
        <f t="shared" si="5"/>
        <v>0</v>
      </c>
      <c r="S12" s="92">
        <f t="shared" si="2"/>
        <v>0</v>
      </c>
    </row>
    <row r="13" spans="1:19" x14ac:dyDescent="0.25">
      <c r="A13" s="112" t="s">
        <v>79</v>
      </c>
      <c r="B13" s="93" t="str">
        <f>IF('Site Description'!$B$33="","", IF('Data Entry'!B12&gt;0,'Data Entry'!B12,0))</f>
        <v/>
      </c>
      <c r="C13" s="84" t="str">
        <f>IF('Site Description'!$B$33="","", IF('Data Entry'!C12&gt;0,'Data Entry'!C12,0))</f>
        <v/>
      </c>
      <c r="D13" s="84" t="str">
        <f>IF('Site Description'!$B$33="","", IF('Data Entry'!D12&gt;0,'Data Entry'!D12,0))</f>
        <v/>
      </c>
      <c r="E13" s="84" t="str">
        <f>IF('Site Description'!$B$33="","", IF('Data Entry'!E12&gt;0,'Data Entry'!E12,0))</f>
        <v/>
      </c>
      <c r="F13" s="84" t="str">
        <f>IF('Site Description'!$B$33="","", IF('Data Entry'!F12&gt;0,'Data Entry'!F12,0))</f>
        <v/>
      </c>
      <c r="G13" s="84" t="str">
        <f>IF('Site Description'!$B$33="","", IF('Data Entry'!G12&gt;0,'Data Entry'!G12,0))</f>
        <v/>
      </c>
      <c r="H13" s="85" t="str">
        <f>IF('Site Description'!$B$33="","", IF('Data Entry'!H12&gt;0,'Data Entry'!H12,0))</f>
        <v/>
      </c>
      <c r="I13" s="86" t="str">
        <f>IFERROR(SUM(B13:H13)/('Site Description'!$B$33/10000),"")</f>
        <v/>
      </c>
      <c r="K13" s="112" t="s">
        <v>79</v>
      </c>
      <c r="L13" s="94">
        <f t="shared" si="5"/>
        <v>0</v>
      </c>
      <c r="M13" s="95">
        <f t="shared" si="5"/>
        <v>0</v>
      </c>
      <c r="N13" s="96">
        <f t="shared" si="5"/>
        <v>0</v>
      </c>
      <c r="O13" s="96">
        <f t="shared" si="5"/>
        <v>0</v>
      </c>
      <c r="P13" s="96">
        <f t="shared" si="5"/>
        <v>0</v>
      </c>
      <c r="Q13" s="96">
        <f t="shared" si="5"/>
        <v>0</v>
      </c>
      <c r="R13" s="97">
        <f t="shared" si="5"/>
        <v>0</v>
      </c>
      <c r="S13" s="92">
        <f t="shared" si="2"/>
        <v>0</v>
      </c>
    </row>
    <row r="14" spans="1:19" x14ac:dyDescent="0.25">
      <c r="A14" s="112" t="s">
        <v>80</v>
      </c>
      <c r="B14" s="93" t="str">
        <f>IF('Site Description'!$B$33="","", IF('Data Entry'!B13&gt;0,'Data Entry'!B13,0))</f>
        <v/>
      </c>
      <c r="C14" s="84" t="str">
        <f>IF('Site Description'!$B$33="","", IF('Data Entry'!C13&gt;0,'Data Entry'!C13,0))</f>
        <v/>
      </c>
      <c r="D14" s="84" t="str">
        <f>IF('Site Description'!$B$33="","", IF('Data Entry'!D13&gt;0,'Data Entry'!D13,0))</f>
        <v/>
      </c>
      <c r="E14" s="84" t="str">
        <f>IF('Site Description'!$B$33="","", IF('Data Entry'!E13&gt;0,'Data Entry'!E13,0))</f>
        <v/>
      </c>
      <c r="F14" s="84" t="str">
        <f>IF('Site Description'!$B$33="","", IF('Data Entry'!F13&gt;0,'Data Entry'!F13,0))</f>
        <v/>
      </c>
      <c r="G14" s="84" t="str">
        <f>IF('Site Description'!$B$33="","", IF('Data Entry'!G13&gt;0,'Data Entry'!G13,0))</f>
        <v/>
      </c>
      <c r="H14" s="85" t="str">
        <f>IF('Site Description'!$B$33="","", IF('Data Entry'!H13&gt;0,'Data Entry'!H13,0))</f>
        <v/>
      </c>
      <c r="I14" s="86" t="str">
        <f>IFERROR(SUM(B14:H14)/('Site Description'!$B$33/10000),"")</f>
        <v/>
      </c>
      <c r="K14" s="112" t="s">
        <v>80</v>
      </c>
      <c r="L14" s="94">
        <f t="shared" si="5"/>
        <v>0</v>
      </c>
      <c r="M14" s="95">
        <f t="shared" si="5"/>
        <v>0</v>
      </c>
      <c r="N14" s="96">
        <f t="shared" si="5"/>
        <v>0</v>
      </c>
      <c r="O14" s="96">
        <f t="shared" si="5"/>
        <v>0</v>
      </c>
      <c r="P14" s="96">
        <f t="shared" si="5"/>
        <v>0</v>
      </c>
      <c r="Q14" s="96">
        <f t="shared" si="5"/>
        <v>0</v>
      </c>
      <c r="R14" s="97">
        <f t="shared" si="5"/>
        <v>0</v>
      </c>
      <c r="S14" s="92">
        <f t="shared" si="2"/>
        <v>0</v>
      </c>
    </row>
    <row r="15" spans="1:19" x14ac:dyDescent="0.25">
      <c r="A15" s="111" t="s">
        <v>92</v>
      </c>
      <c r="B15" s="93" t="str">
        <f>IF('Site Description'!$B$33="","", IF('Data Entry'!B14&gt;0,'Data Entry'!B14,0))</f>
        <v/>
      </c>
      <c r="C15" s="84" t="str">
        <f>IF('Site Description'!$B$33="","", IF('Data Entry'!C14&gt;0,'Data Entry'!C14,0))</f>
        <v/>
      </c>
      <c r="D15" s="84" t="str">
        <f>IF('Site Description'!$B$33="","", IF('Data Entry'!D14&gt;0,'Data Entry'!D14,0))</f>
        <v/>
      </c>
      <c r="E15" s="84" t="str">
        <f>IF('Site Description'!$B$33="","", IF('Data Entry'!E14&gt;0,'Data Entry'!E14,0))</f>
        <v/>
      </c>
      <c r="F15" s="84" t="str">
        <f>IF('Site Description'!$B$33="","", IF('Data Entry'!F14&gt;0,'Data Entry'!F14,0))</f>
        <v/>
      </c>
      <c r="G15" s="84" t="str">
        <f>IF('Site Description'!$B$33="","", IF('Data Entry'!G14&gt;0,'Data Entry'!G14,0))</f>
        <v/>
      </c>
      <c r="H15" s="85" t="str">
        <f>IF('Site Description'!$B$33="","", IF('Data Entry'!H14&gt;0,'Data Entry'!H14,0))</f>
        <v/>
      </c>
      <c r="I15" s="86" t="str">
        <f>IFERROR(SUM(B15:H15)/('Site Description'!$B$33/10000),"")</f>
        <v/>
      </c>
      <c r="K15" s="111" t="s">
        <v>92</v>
      </c>
      <c r="L15" s="94">
        <f t="shared" si="5"/>
        <v>0</v>
      </c>
      <c r="M15" s="95">
        <f t="shared" si="5"/>
        <v>0</v>
      </c>
      <c r="N15" s="96">
        <f t="shared" si="5"/>
        <v>0</v>
      </c>
      <c r="O15" s="96">
        <f t="shared" si="5"/>
        <v>0</v>
      </c>
      <c r="P15" s="96">
        <f t="shared" si="5"/>
        <v>0</v>
      </c>
      <c r="Q15" s="96">
        <f t="shared" si="5"/>
        <v>0</v>
      </c>
      <c r="R15" s="97">
        <f t="shared" si="5"/>
        <v>0</v>
      </c>
      <c r="S15" s="92">
        <f t="shared" si="2"/>
        <v>0</v>
      </c>
    </row>
    <row r="16" spans="1:19" x14ac:dyDescent="0.25">
      <c r="A16" s="112"/>
      <c r="B16" s="98"/>
      <c r="C16" s="99"/>
      <c r="D16" s="99"/>
      <c r="E16" s="99"/>
      <c r="F16" s="99"/>
      <c r="G16" s="99"/>
      <c r="H16" s="100"/>
      <c r="I16" s="86"/>
      <c r="K16" s="112"/>
      <c r="L16" s="101"/>
      <c r="M16" s="102"/>
      <c r="N16" s="103"/>
      <c r="O16" s="103"/>
      <c r="P16" s="103"/>
      <c r="Q16" s="103"/>
      <c r="R16" s="104"/>
      <c r="S16" s="92"/>
    </row>
    <row r="17" spans="1:19" x14ac:dyDescent="0.25">
      <c r="A17" s="112"/>
      <c r="B17" s="93" t="str">
        <f>IF('Site Description'!$B$33="","", IF('Data Entry'!B16&gt;0,'Data Entry'!B16,0))</f>
        <v/>
      </c>
      <c r="C17" s="84" t="str">
        <f>IF('Site Description'!$B$33="","", IF('Data Entry'!C16&gt;0,'Data Entry'!C16,0))</f>
        <v/>
      </c>
      <c r="D17" s="84" t="str">
        <f>IF('Site Description'!$B$33="","", IF('Data Entry'!D16&gt;0,'Data Entry'!D16,0))</f>
        <v/>
      </c>
      <c r="E17" s="84" t="str">
        <f>IF('Site Description'!$B$33="","", IF('Data Entry'!E16&gt;0,'Data Entry'!E16,0))</f>
        <v/>
      </c>
      <c r="F17" s="84" t="str">
        <f>IF('Site Description'!$B$33="","", IF('Data Entry'!F16&gt;0,'Data Entry'!F16,0))</f>
        <v/>
      </c>
      <c r="G17" s="84" t="str">
        <f>IF('Site Description'!$B$33="","", IF('Data Entry'!G16&gt;0,'Data Entry'!G16,0))</f>
        <v/>
      </c>
      <c r="H17" s="85" t="str">
        <f>IF('Site Description'!$B$33="","", IF('Data Entry'!H16&gt;0,'Data Entry'!H16,0))</f>
        <v/>
      </c>
      <c r="I17" s="86" t="str">
        <f>IFERROR(SUM(B17:H17)/('Site Description'!$B$33/10000),"")</f>
        <v/>
      </c>
      <c r="K17" s="112"/>
      <c r="L17" s="94">
        <f t="shared" ref="L17:R18" si="6">IFERROR(AVERAGE(B17,B37,B57,B77,B97,B117,B137,B157,B177,B197),0)</f>
        <v>0</v>
      </c>
      <c r="M17" s="95">
        <f t="shared" si="6"/>
        <v>0</v>
      </c>
      <c r="N17" s="96">
        <f t="shared" si="6"/>
        <v>0</v>
      </c>
      <c r="O17" s="96">
        <f t="shared" si="6"/>
        <v>0</v>
      </c>
      <c r="P17" s="96">
        <f t="shared" si="6"/>
        <v>0</v>
      </c>
      <c r="Q17" s="96">
        <f t="shared" si="6"/>
        <v>0</v>
      </c>
      <c r="R17" s="97">
        <f t="shared" si="6"/>
        <v>0</v>
      </c>
      <c r="S17" s="92">
        <f t="shared" si="2"/>
        <v>0</v>
      </c>
    </row>
    <row r="18" spans="1:19" ht="14.4" thickBot="1" x14ac:dyDescent="0.3">
      <c r="A18" s="113"/>
      <c r="B18" s="114" t="str">
        <f>IF('Site Description'!$B$33="","", IF('Data Entry'!B17&gt;0,'Data Entry'!B17,0))</f>
        <v/>
      </c>
      <c r="C18" s="115" t="str">
        <f>IF('Site Description'!$B$33="","", IF('Data Entry'!C17&gt;0,'Data Entry'!C17,0))</f>
        <v/>
      </c>
      <c r="D18" s="115" t="str">
        <f>IF('Site Description'!$B$33="","", IF('Data Entry'!D17&gt;0,'Data Entry'!D17,0))</f>
        <v/>
      </c>
      <c r="E18" s="115" t="str">
        <f>IF('Site Description'!$B$33="","", IF('Data Entry'!E17&gt;0,'Data Entry'!E17,0))</f>
        <v/>
      </c>
      <c r="F18" s="115" t="str">
        <f>IF('Site Description'!$B$33="","", IF('Data Entry'!F17&gt;0,'Data Entry'!F17,0))</f>
        <v/>
      </c>
      <c r="G18" s="115" t="str">
        <f>IF('Site Description'!$B$33="","", IF('Data Entry'!G17&gt;0,'Data Entry'!G17,0))</f>
        <v/>
      </c>
      <c r="H18" s="116" t="str">
        <f>IF('Site Description'!$B$33="","", IF('Data Entry'!H17&gt;0,'Data Entry'!H17,0))</f>
        <v/>
      </c>
      <c r="I18" s="86" t="str">
        <f>IFERROR(SUM(B18:H18)/('Site Description'!$B$33/10000),"")</f>
        <v/>
      </c>
      <c r="K18" s="113"/>
      <c r="L18" s="117">
        <f t="shared" si="6"/>
        <v>0</v>
      </c>
      <c r="M18" s="118">
        <f t="shared" si="6"/>
        <v>0</v>
      </c>
      <c r="N18" s="119">
        <f t="shared" si="6"/>
        <v>0</v>
      </c>
      <c r="O18" s="119">
        <f t="shared" si="6"/>
        <v>0</v>
      </c>
      <c r="P18" s="119">
        <f t="shared" si="6"/>
        <v>0</v>
      </c>
      <c r="Q18" s="119">
        <f t="shared" si="6"/>
        <v>0</v>
      </c>
      <c r="R18" s="120">
        <f t="shared" si="6"/>
        <v>0</v>
      </c>
      <c r="S18" s="92">
        <f t="shared" si="2"/>
        <v>0</v>
      </c>
    </row>
    <row r="19" spans="1:19" ht="15" thickBot="1" x14ac:dyDescent="0.35">
      <c r="A19" s="68" t="s">
        <v>59</v>
      </c>
      <c r="B19" s="69" t="str">
        <f>IFERROR(SUM(B4:B18)/('Site Description'!$B$33/10000),"")</f>
        <v/>
      </c>
      <c r="C19" s="121" t="str">
        <f>IFERROR(SUM(C4:C18)/('Site Description'!$B$33/10000),"")</f>
        <v/>
      </c>
      <c r="D19" s="121" t="str">
        <f>IFERROR(SUM(D4:D18)/('Site Description'!$B$33/10000),"")</f>
        <v/>
      </c>
      <c r="E19" s="121" t="str">
        <f>IFERROR(SUM(E4:E18)/('Site Description'!$B$33/10000),"")</f>
        <v/>
      </c>
      <c r="F19" s="121" t="str">
        <f>IFERROR(SUM(F4:F18)/('Site Description'!$B$33/10000),"")</f>
        <v/>
      </c>
      <c r="G19" s="121" t="str">
        <f>IFERROR(SUM(G4:G18)/('Site Description'!$B$33/10000),"")</f>
        <v/>
      </c>
      <c r="H19" s="122" t="str">
        <f>IFERROR(SUM(H4:H18)/('Site Description'!$B$33/10000),"")</f>
        <v/>
      </c>
      <c r="I19" s="123" t="str">
        <f>IF(SUM(B19:H19)&gt;0,SUM(B19:H19),"")</f>
        <v/>
      </c>
      <c r="J19" s="73"/>
      <c r="K19" s="68" t="s">
        <v>59</v>
      </c>
      <c r="L19" s="124" t="e">
        <f t="shared" ref="L19:R19" si="7">AVERAGE(B19,B39,B59,B79,B99,B119,B139,B159,B179,B199)</f>
        <v>#DIV/0!</v>
      </c>
      <c r="M19" s="125" t="e">
        <f t="shared" si="7"/>
        <v>#DIV/0!</v>
      </c>
      <c r="N19" s="126" t="e">
        <f t="shared" si="7"/>
        <v>#DIV/0!</v>
      </c>
      <c r="O19" s="126" t="e">
        <f t="shared" si="7"/>
        <v>#DIV/0!</v>
      </c>
      <c r="P19" s="126" t="e">
        <f t="shared" si="7"/>
        <v>#DIV/0!</v>
      </c>
      <c r="Q19" s="126" t="e">
        <f t="shared" si="7"/>
        <v>#DIV/0!</v>
      </c>
      <c r="R19" s="127" t="e">
        <f t="shared" si="7"/>
        <v>#DIV/0!</v>
      </c>
      <c r="S19" s="128">
        <f>SUM(S4:S18)</f>
        <v>0</v>
      </c>
    </row>
    <row r="20" spans="1:19" ht="14.4" thickBot="1" x14ac:dyDescent="0.3">
      <c r="J20" s="76"/>
    </row>
    <row r="21" spans="1:19" ht="16.2" thickBot="1" x14ac:dyDescent="0.35">
      <c r="A21" s="329" t="s">
        <v>32</v>
      </c>
      <c r="B21" s="330"/>
      <c r="C21" s="330"/>
      <c r="D21" s="330"/>
      <c r="E21" s="330"/>
      <c r="F21" s="330"/>
      <c r="G21" s="330"/>
      <c r="H21" s="71"/>
      <c r="I21" s="72"/>
      <c r="J21" s="76"/>
      <c r="K21" s="329" t="s">
        <v>128</v>
      </c>
      <c r="L21" s="330"/>
      <c r="M21" s="330"/>
      <c r="N21" s="330"/>
      <c r="O21" s="330"/>
      <c r="P21" s="330"/>
      <c r="Q21" s="330"/>
      <c r="R21" s="334"/>
      <c r="S21" s="72"/>
    </row>
    <row r="22" spans="1:19" ht="14.4" x14ac:dyDescent="0.3">
      <c r="A22" s="74"/>
      <c r="B22" s="47" t="s">
        <v>55</v>
      </c>
      <c r="C22" s="331" t="s">
        <v>103</v>
      </c>
      <c r="D22" s="332"/>
      <c r="E22" s="332"/>
      <c r="F22" s="332"/>
      <c r="G22" s="332"/>
      <c r="H22" s="333"/>
      <c r="I22" s="78" t="s">
        <v>57</v>
      </c>
      <c r="K22" s="77"/>
      <c r="L22" s="47" t="s">
        <v>55</v>
      </c>
      <c r="M22" s="331" t="s">
        <v>103</v>
      </c>
      <c r="N22" s="332"/>
      <c r="O22" s="332"/>
      <c r="P22" s="332"/>
      <c r="Q22" s="332"/>
      <c r="R22" s="333"/>
      <c r="S22" s="78" t="s">
        <v>57</v>
      </c>
    </row>
    <row r="23" spans="1:19" x14ac:dyDescent="0.25">
      <c r="A23" s="46" t="s">
        <v>31</v>
      </c>
      <c r="B23" s="47" t="s">
        <v>99</v>
      </c>
      <c r="C23" s="48" t="s">
        <v>67</v>
      </c>
      <c r="D23" s="48" t="s">
        <v>68</v>
      </c>
      <c r="E23" s="48" t="s">
        <v>69</v>
      </c>
      <c r="F23" s="48" t="s">
        <v>70</v>
      </c>
      <c r="G23" s="48" t="s">
        <v>71</v>
      </c>
      <c r="H23" s="48" t="s">
        <v>72</v>
      </c>
      <c r="I23" s="81" t="s">
        <v>60</v>
      </c>
      <c r="K23" s="80" t="s">
        <v>31</v>
      </c>
      <c r="L23" s="47" t="s">
        <v>25</v>
      </c>
      <c r="M23" s="48" t="s">
        <v>26</v>
      </c>
      <c r="N23" s="48" t="s">
        <v>27</v>
      </c>
      <c r="O23" s="48" t="s">
        <v>28</v>
      </c>
      <c r="P23" s="48" t="s">
        <v>29</v>
      </c>
      <c r="Q23" s="48" t="s">
        <v>42</v>
      </c>
      <c r="R23" s="49" t="s">
        <v>72</v>
      </c>
      <c r="S23" s="81" t="s">
        <v>60</v>
      </c>
    </row>
    <row r="24" spans="1:19" x14ac:dyDescent="0.25">
      <c r="A24" s="82" t="s">
        <v>22</v>
      </c>
      <c r="B24" s="83" t="str">
        <f>IF('Site Description'!$C$33="","", IF('Data Entry'!B22&gt;0,'Data Entry'!B22,0))</f>
        <v/>
      </c>
      <c r="C24" s="84" t="str">
        <f>IF('Site Description'!$C$33="","", IF('Data Entry'!C22&gt;0,'Data Entry'!C22,0))</f>
        <v/>
      </c>
      <c r="D24" s="84" t="str">
        <f>IF('Site Description'!$C$33="","", IF('Data Entry'!D22&gt;0,'Data Entry'!D22,0))</f>
        <v/>
      </c>
      <c r="E24" s="84" t="str">
        <f>IF('Site Description'!$C$33="","", IF('Data Entry'!E22&gt;0,'Data Entry'!E22,0))</f>
        <v/>
      </c>
      <c r="F24" s="84" t="str">
        <f>IF('Site Description'!$C$33="","", IF('Data Entry'!F22&gt;0,'Data Entry'!F22,0))</f>
        <v/>
      </c>
      <c r="G24" s="84" t="str">
        <f>IF('Site Description'!$C$33="","", IF('Data Entry'!G22&gt;0,'Data Entry'!G22,0))</f>
        <v/>
      </c>
      <c r="H24" s="85" t="str">
        <f>IF('Site Description'!$C$33="","", IF('Data Entry'!H22&gt;0,'Data Entry'!H22,0))</f>
        <v/>
      </c>
      <c r="I24" s="86" t="str">
        <f>IFERROR(SUM(B24:H24)/('Site Description'!$C$33/10000),"")</f>
        <v/>
      </c>
      <c r="K24" s="82" t="s">
        <v>22</v>
      </c>
      <c r="L24" s="88">
        <f t="shared" ref="L24:S24" si="8">IFERROR(STDEV(B4,B24,B44,B64,B84,B104,B124,B144,B164,B184),0)</f>
        <v>0</v>
      </c>
      <c r="M24" s="89">
        <f t="shared" si="8"/>
        <v>0</v>
      </c>
      <c r="N24" s="90">
        <f t="shared" si="8"/>
        <v>0</v>
      </c>
      <c r="O24" s="90">
        <f t="shared" si="8"/>
        <v>0</v>
      </c>
      <c r="P24" s="90">
        <f t="shared" si="8"/>
        <v>0</v>
      </c>
      <c r="Q24" s="90">
        <f t="shared" si="8"/>
        <v>0</v>
      </c>
      <c r="R24" s="91">
        <f t="shared" si="8"/>
        <v>0</v>
      </c>
      <c r="S24" s="92">
        <f t="shared" si="8"/>
        <v>0</v>
      </c>
    </row>
    <row r="25" spans="1:19" x14ac:dyDescent="0.25">
      <c r="A25" s="82" t="s">
        <v>30</v>
      </c>
      <c r="B25" s="93" t="str">
        <f>IF('Site Description'!$C$33="","", IF('Data Entry'!B23&gt;0,'Data Entry'!B23,0))</f>
        <v/>
      </c>
      <c r="C25" s="84" t="str">
        <f>IF('Site Description'!$C$33="","", IF('Data Entry'!C23&gt;0,'Data Entry'!C23,0))</f>
        <v/>
      </c>
      <c r="D25" s="84" t="str">
        <f>IF('Site Description'!$C$33="","", IF('Data Entry'!D23&gt;0,'Data Entry'!D23,0))</f>
        <v/>
      </c>
      <c r="E25" s="84" t="str">
        <f>IF('Site Description'!$C$33="","", IF('Data Entry'!E23&gt;0,'Data Entry'!E23,0))</f>
        <v/>
      </c>
      <c r="F25" s="84" t="str">
        <f>IF('Site Description'!$C$33="","", IF('Data Entry'!F23&gt;0,'Data Entry'!F23,0))</f>
        <v/>
      </c>
      <c r="G25" s="84" t="str">
        <f>IF('Site Description'!$C$33="","", IF('Data Entry'!G23&gt;0,'Data Entry'!G23,0))</f>
        <v/>
      </c>
      <c r="H25" s="85" t="str">
        <f>IF('Site Description'!$C$33="","", IF('Data Entry'!H23&gt;0,'Data Entry'!H23,0))</f>
        <v/>
      </c>
      <c r="I25" s="86" t="str">
        <f>IFERROR(SUM(B25:H25)/('Site Description'!$C$33/10000),"")</f>
        <v/>
      </c>
      <c r="K25" s="82" t="s">
        <v>30</v>
      </c>
      <c r="L25" s="94">
        <f>IFERROR(STDEV(B5,B25,B45,B65,B85,B105,B125,B145,B165,B185),0)</f>
        <v>0</v>
      </c>
      <c r="M25" s="95">
        <f t="shared" ref="M25:S25" si="9">IFERROR(STDEV(C5,C25,C45,C65,C85,C105,C125,C145,C165,C185),0)</f>
        <v>0</v>
      </c>
      <c r="N25" s="96">
        <f t="shared" si="9"/>
        <v>0</v>
      </c>
      <c r="O25" s="96">
        <f t="shared" si="9"/>
        <v>0</v>
      </c>
      <c r="P25" s="96">
        <f t="shared" si="9"/>
        <v>0</v>
      </c>
      <c r="Q25" s="96">
        <f t="shared" si="9"/>
        <v>0</v>
      </c>
      <c r="R25" s="97">
        <f t="shared" si="9"/>
        <v>0</v>
      </c>
      <c r="S25" s="92">
        <f t="shared" si="9"/>
        <v>0</v>
      </c>
    </row>
    <row r="26" spans="1:19" x14ac:dyDescent="0.25">
      <c r="A26" s="82" t="s">
        <v>64</v>
      </c>
      <c r="B26" s="93" t="str">
        <f>IF('Site Description'!$C$33="","", IF('Data Entry'!B24&gt;0,'Data Entry'!B24,0))</f>
        <v/>
      </c>
      <c r="C26" s="84" t="str">
        <f>IF('Site Description'!$C$33="","", IF('Data Entry'!C24&gt;0,'Data Entry'!C24,0))</f>
        <v/>
      </c>
      <c r="D26" s="84" t="str">
        <f>IF('Site Description'!$C$33="","", IF('Data Entry'!D24&gt;0,'Data Entry'!D24,0))</f>
        <v/>
      </c>
      <c r="E26" s="84" t="str">
        <f>IF('Site Description'!$C$33="","", IF('Data Entry'!E24&gt;0,'Data Entry'!E24,0))</f>
        <v/>
      </c>
      <c r="F26" s="84" t="str">
        <f>IF('Site Description'!$C$33="","", IF('Data Entry'!F24&gt;0,'Data Entry'!F24,0))</f>
        <v/>
      </c>
      <c r="G26" s="84" t="str">
        <f>IF('Site Description'!$C$33="","", IF('Data Entry'!G24&gt;0,'Data Entry'!G24,0))</f>
        <v/>
      </c>
      <c r="H26" s="85" t="str">
        <f>IF('Site Description'!$C$33="","", IF('Data Entry'!H24&gt;0,'Data Entry'!H24,0))</f>
        <v/>
      </c>
      <c r="I26" s="86" t="str">
        <f>IFERROR(SUM(B26:H26)/('Site Description'!$C$33/10000),"")</f>
        <v/>
      </c>
      <c r="K26" s="82" t="s">
        <v>64</v>
      </c>
      <c r="L26" s="94">
        <f>IFERROR(STDEV(B6,B26,B46,B66,B86,B106,B126,B146,B166,B186),0)</f>
        <v>0</v>
      </c>
      <c r="M26" s="95">
        <f t="shared" ref="M26:S26" si="10">IFERROR(STDEV(C6,C26,C46,C66,C86,C106,C126,C146,C166,C186),0)</f>
        <v>0</v>
      </c>
      <c r="N26" s="96">
        <f t="shared" si="10"/>
        <v>0</v>
      </c>
      <c r="O26" s="96">
        <f t="shared" si="10"/>
        <v>0</v>
      </c>
      <c r="P26" s="96">
        <f t="shared" si="10"/>
        <v>0</v>
      </c>
      <c r="Q26" s="96">
        <f t="shared" si="10"/>
        <v>0</v>
      </c>
      <c r="R26" s="97">
        <f t="shared" si="10"/>
        <v>0</v>
      </c>
      <c r="S26" s="92">
        <f t="shared" si="10"/>
        <v>0</v>
      </c>
    </row>
    <row r="27" spans="1:19" x14ac:dyDescent="0.25">
      <c r="A27" s="82" t="s">
        <v>65</v>
      </c>
      <c r="B27" s="93" t="str">
        <f>IF('Site Description'!$C$33="","", IF('Data Entry'!B25&gt;0,'Data Entry'!B25,0))</f>
        <v/>
      </c>
      <c r="C27" s="84" t="str">
        <f>IF('Site Description'!$C$33="","", IF('Data Entry'!C25&gt;0,'Data Entry'!C25,0))</f>
        <v/>
      </c>
      <c r="D27" s="84" t="str">
        <f>IF('Site Description'!$C$33="","", IF('Data Entry'!D25&gt;0,'Data Entry'!D25,0))</f>
        <v/>
      </c>
      <c r="E27" s="84" t="str">
        <f>IF('Site Description'!$C$33="","", IF('Data Entry'!E25&gt;0,'Data Entry'!E25,0))</f>
        <v/>
      </c>
      <c r="F27" s="84" t="str">
        <f>IF('Site Description'!$C$33="","", IF('Data Entry'!F25&gt;0,'Data Entry'!F25,0))</f>
        <v/>
      </c>
      <c r="G27" s="84" t="str">
        <f>IF('Site Description'!$C$33="","", IF('Data Entry'!G25&gt;0,'Data Entry'!G25,0))</f>
        <v/>
      </c>
      <c r="H27" s="85" t="str">
        <f>IF('Site Description'!$C$33="","", IF('Data Entry'!H25&gt;0,'Data Entry'!H25,0))</f>
        <v/>
      </c>
      <c r="I27" s="86" t="str">
        <f>IFERROR(SUM(B27:H27)/('Site Description'!$C$33/10000),"")</f>
        <v/>
      </c>
      <c r="K27" s="82" t="s">
        <v>65</v>
      </c>
      <c r="L27" s="94">
        <f>IFERROR(STDEV(B7,B27,B47,B67,B87,B107,B127,B147,B167,B187),0)</f>
        <v>0</v>
      </c>
      <c r="M27" s="95">
        <f t="shared" ref="M27:R27" si="11">IFERROR(STDEV(C7,C27,C47,C67,C87,C107,C127,C147,C167,C187),0)</f>
        <v>0</v>
      </c>
      <c r="N27" s="96">
        <f t="shared" si="11"/>
        <v>0</v>
      </c>
      <c r="O27" s="96">
        <f t="shared" si="11"/>
        <v>0</v>
      </c>
      <c r="P27" s="96">
        <f t="shared" si="11"/>
        <v>0</v>
      </c>
      <c r="Q27" s="96">
        <f t="shared" si="11"/>
        <v>0</v>
      </c>
      <c r="R27" s="97">
        <f t="shared" si="11"/>
        <v>0</v>
      </c>
      <c r="S27" s="92">
        <f>IFERROR(STDEV(I7,I27,I47,I67,I87,I107,I127,I147,I167,I187),0)</f>
        <v>0</v>
      </c>
    </row>
    <row r="28" spans="1:19" x14ac:dyDescent="0.25">
      <c r="A28" s="82"/>
      <c r="B28" s="98"/>
      <c r="C28" s="99"/>
      <c r="D28" s="99"/>
      <c r="E28" s="99"/>
      <c r="F28" s="99"/>
      <c r="G28" s="99"/>
      <c r="H28" s="100"/>
      <c r="I28" s="86"/>
      <c r="K28" s="82"/>
      <c r="L28" s="101"/>
      <c r="M28" s="102"/>
      <c r="N28" s="103"/>
      <c r="O28" s="103"/>
      <c r="P28" s="103"/>
      <c r="Q28" s="103"/>
      <c r="R28" s="104"/>
      <c r="S28" s="92"/>
    </row>
    <row r="29" spans="1:19" x14ac:dyDescent="0.25">
      <c r="A29" s="105" t="s">
        <v>77</v>
      </c>
      <c r="B29" s="93" t="str">
        <f>IF('Site Description'!$C$33="","", IF('Data Entry'!B27&gt;0,'Data Entry'!B27,0))</f>
        <v/>
      </c>
      <c r="C29" s="106" t="str">
        <f>IF('Site Description'!$C$33="","", IF('Data Entry'!C27&gt;0,'Data Entry'!C27,0))</f>
        <v/>
      </c>
      <c r="D29" s="84" t="str">
        <f>IF('Site Description'!$C$33="","", IF('Data Entry'!D27&gt;0,'Data Entry'!D27,0))</f>
        <v/>
      </c>
      <c r="E29" s="84" t="str">
        <f>IF('Site Description'!$C$33="","", IF('Data Entry'!E27&gt;0,'Data Entry'!E27,0))</f>
        <v/>
      </c>
      <c r="F29" s="84" t="str">
        <f>IF('Site Description'!$C$33="","", IF('Data Entry'!F27&gt;0,'Data Entry'!F27,0))</f>
        <v/>
      </c>
      <c r="G29" s="107" t="str">
        <f>IF('Site Description'!$C$33="","", IF('Data Entry'!G27&gt;0,'Data Entry'!G27,0))</f>
        <v/>
      </c>
      <c r="H29" s="108" t="str">
        <f>IF('Site Description'!$C$33="","", IF('Data Entry'!H27&gt;0,'Data Entry'!H27,0))</f>
        <v/>
      </c>
      <c r="I29" s="86" t="str">
        <f>IFERROR(SUM(B29:H29)/('Site Description'!$C$33/10000),"")</f>
        <v/>
      </c>
      <c r="K29" s="105" t="s">
        <v>77</v>
      </c>
      <c r="L29" s="94">
        <f>IFERROR(STDEV(B9,B29,B49,B69,B89,B109,B129,B149,B169,B189),0)</f>
        <v>0</v>
      </c>
      <c r="M29" s="95">
        <f t="shared" ref="M29:R29" si="12">IFERROR(STDEV(C9,C29,C49,C69,C89,C109,C129,C149,C169,C189),0)</f>
        <v>0</v>
      </c>
      <c r="N29" s="96">
        <f t="shared" si="12"/>
        <v>0</v>
      </c>
      <c r="O29" s="96">
        <f t="shared" si="12"/>
        <v>0</v>
      </c>
      <c r="P29" s="96">
        <f t="shared" si="12"/>
        <v>0</v>
      </c>
      <c r="Q29" s="109">
        <f t="shared" si="12"/>
        <v>0</v>
      </c>
      <c r="R29" s="110">
        <f t="shared" si="12"/>
        <v>0</v>
      </c>
      <c r="S29" s="92">
        <f t="shared" ref="S29:S38" si="13">IFERROR(STDEV(I9,I29,I49,I69,I89,I109,I129,I149,I169,I189),0)</f>
        <v>0</v>
      </c>
    </row>
    <row r="30" spans="1:19" x14ac:dyDescent="0.25">
      <c r="A30" s="105" t="s">
        <v>88</v>
      </c>
      <c r="B30" s="93" t="str">
        <f>IF('Site Description'!$C$33="","", IF('Data Entry'!B28&gt;0,'Data Entry'!B28,0))</f>
        <v/>
      </c>
      <c r="C30" s="106" t="str">
        <f>IF('Site Description'!$C$33="","", IF('Data Entry'!C28&gt;0,'Data Entry'!C28,0))</f>
        <v/>
      </c>
      <c r="D30" s="84" t="str">
        <f>IF('Site Description'!$C$33="","", IF('Data Entry'!D28&gt;0,'Data Entry'!D28,0))</f>
        <v/>
      </c>
      <c r="E30" s="84" t="str">
        <f>IF('Site Description'!$C$33="","", IF('Data Entry'!E28&gt;0,'Data Entry'!E28,0))</f>
        <v/>
      </c>
      <c r="F30" s="84" t="str">
        <f>IF('Site Description'!$C$33="","", IF('Data Entry'!F28&gt;0,'Data Entry'!F28,0))</f>
        <v/>
      </c>
      <c r="G30" s="107" t="str">
        <f>IF('Site Description'!$C$33="","", IF('Data Entry'!G28&gt;0,'Data Entry'!G28,0))</f>
        <v/>
      </c>
      <c r="H30" s="108" t="str">
        <f>IF('Site Description'!$C$33="","", IF('Data Entry'!H28&gt;0,'Data Entry'!H28,0))</f>
        <v/>
      </c>
      <c r="I30" s="86" t="str">
        <f>IFERROR(SUM(B30:H30)/('Site Description'!$C$33/10000),"")</f>
        <v/>
      </c>
      <c r="K30" s="105" t="s">
        <v>88</v>
      </c>
      <c r="L30" s="94">
        <f>IFERROR(STDEV(B10,B30,B50,B70,B90,B110,B130,B150,B170,B190),0)</f>
        <v>0</v>
      </c>
      <c r="M30" s="95">
        <f t="shared" ref="M30:R30" si="14">IFERROR(STDEV(C10,C30,C50,C70,C90,C110,C130,C150,C170,C190),0)</f>
        <v>0</v>
      </c>
      <c r="N30" s="96">
        <f t="shared" si="14"/>
        <v>0</v>
      </c>
      <c r="O30" s="96">
        <f t="shared" si="14"/>
        <v>0</v>
      </c>
      <c r="P30" s="96">
        <f t="shared" si="14"/>
        <v>0</v>
      </c>
      <c r="Q30" s="109">
        <f t="shared" si="14"/>
        <v>0</v>
      </c>
      <c r="R30" s="110">
        <f t="shared" si="14"/>
        <v>0</v>
      </c>
      <c r="S30" s="92">
        <f t="shared" si="13"/>
        <v>0</v>
      </c>
    </row>
    <row r="31" spans="1:19" x14ac:dyDescent="0.25">
      <c r="A31" s="111"/>
      <c r="B31" s="98"/>
      <c r="C31" s="99"/>
      <c r="D31" s="99"/>
      <c r="E31" s="99"/>
      <c r="F31" s="99"/>
      <c r="G31" s="99"/>
      <c r="H31" s="100"/>
      <c r="I31" s="86"/>
      <c r="K31" s="111"/>
      <c r="L31" s="101"/>
      <c r="M31" s="102"/>
      <c r="N31" s="103"/>
      <c r="O31" s="103"/>
      <c r="P31" s="103"/>
      <c r="Q31" s="103"/>
      <c r="R31" s="104"/>
      <c r="S31" s="92"/>
    </row>
    <row r="32" spans="1:19" x14ac:dyDescent="0.25">
      <c r="A32" s="112" t="s">
        <v>78</v>
      </c>
      <c r="B32" s="93" t="str">
        <f>IF('Site Description'!$C$33="","", IF('Data Entry'!B30&gt;0,'Data Entry'!B30,0))</f>
        <v/>
      </c>
      <c r="C32" s="84" t="str">
        <f>IF('Site Description'!$C$33="","", IF('Data Entry'!C30&gt;0,'Data Entry'!C30,0))</f>
        <v/>
      </c>
      <c r="D32" s="84" t="str">
        <f>IF('Site Description'!$C$33="","", IF('Data Entry'!D30&gt;0,'Data Entry'!D30,0))</f>
        <v/>
      </c>
      <c r="E32" s="84" t="str">
        <f>IF('Site Description'!$C$33="","", IF('Data Entry'!E30&gt;0,'Data Entry'!E30,0))</f>
        <v/>
      </c>
      <c r="F32" s="107" t="str">
        <f>IF('Site Description'!$C$33="","", IF('Data Entry'!F30&gt;0,'Data Entry'!F30,0))</f>
        <v/>
      </c>
      <c r="G32" s="107" t="str">
        <f>IF('Site Description'!$C$33="","", IF('Data Entry'!G30&gt;0,'Data Entry'!G30,0))</f>
        <v/>
      </c>
      <c r="H32" s="108" t="str">
        <f>IF('Site Description'!$C$33="","", IF('Data Entry'!H30&gt;0,'Data Entry'!H30,0))</f>
        <v/>
      </c>
      <c r="I32" s="86" t="str">
        <f>IFERROR(SUM(B32:H32)/('Site Description'!$C$33/10000),"")</f>
        <v/>
      </c>
      <c r="K32" s="112" t="s">
        <v>78</v>
      </c>
      <c r="L32" s="94">
        <f>IFERROR(STDEV(B12,B32,B52,B72,B92,B112,B132,B152,B172,B192),0)</f>
        <v>0</v>
      </c>
      <c r="M32" s="95">
        <f t="shared" ref="M32:R32" si="15">IFERROR(STDEV(C12,C32,C52,C72,C92,C112,C132,C152,C172,C192),0)</f>
        <v>0</v>
      </c>
      <c r="N32" s="96">
        <f t="shared" si="15"/>
        <v>0</v>
      </c>
      <c r="O32" s="96">
        <f t="shared" si="15"/>
        <v>0</v>
      </c>
      <c r="P32" s="109">
        <f t="shared" si="15"/>
        <v>0</v>
      </c>
      <c r="Q32" s="109">
        <f t="shared" si="15"/>
        <v>0</v>
      </c>
      <c r="R32" s="110">
        <f t="shared" si="15"/>
        <v>0</v>
      </c>
      <c r="S32" s="92">
        <f t="shared" si="13"/>
        <v>0</v>
      </c>
    </row>
    <row r="33" spans="1:19" x14ac:dyDescent="0.25">
      <c r="A33" s="112" t="s">
        <v>79</v>
      </c>
      <c r="B33" s="93" t="str">
        <f>IF('Site Description'!$C$33="","", IF('Data Entry'!B31&gt;0,'Data Entry'!B31,0))</f>
        <v/>
      </c>
      <c r="C33" s="84" t="str">
        <f>IF('Site Description'!$C$33="","", IF('Data Entry'!C31&gt;0,'Data Entry'!C31,0))</f>
        <v/>
      </c>
      <c r="D33" s="84" t="str">
        <f>IF('Site Description'!$C$33="","", IF('Data Entry'!D31&gt;0,'Data Entry'!D31,0))</f>
        <v/>
      </c>
      <c r="E33" s="84" t="str">
        <f>IF('Site Description'!$C$33="","", IF('Data Entry'!E31&gt;0,'Data Entry'!E31,0))</f>
        <v/>
      </c>
      <c r="F33" s="84" t="str">
        <f>IF('Site Description'!$C$33="","", IF('Data Entry'!F31&gt;0,'Data Entry'!F31,0))</f>
        <v/>
      </c>
      <c r="G33" s="84" t="str">
        <f>IF('Site Description'!$C$33="","", IF('Data Entry'!G31&gt;0,'Data Entry'!G31,0))</f>
        <v/>
      </c>
      <c r="H33" s="85" t="str">
        <f>IF('Site Description'!$C$33="","", IF('Data Entry'!H31&gt;0,'Data Entry'!H31,0))</f>
        <v/>
      </c>
      <c r="I33" s="86" t="str">
        <f>IFERROR(SUM(B33:H33)/('Site Description'!$C$33/10000),"")</f>
        <v/>
      </c>
      <c r="K33" s="112" t="s">
        <v>79</v>
      </c>
      <c r="L33" s="94">
        <f>IFERROR(STDEV(B13,B33,B53,B73,B93,B113,B133,B153,B173,B193),0)</f>
        <v>0</v>
      </c>
      <c r="M33" s="95">
        <f t="shared" ref="M33:R33" si="16">IFERROR(STDEV(C13,C33,C53,C73,C93,C113,C133,C153,C173,C193),0)</f>
        <v>0</v>
      </c>
      <c r="N33" s="96">
        <f t="shared" si="16"/>
        <v>0</v>
      </c>
      <c r="O33" s="96">
        <f t="shared" si="16"/>
        <v>0</v>
      </c>
      <c r="P33" s="96">
        <f t="shared" si="16"/>
        <v>0</v>
      </c>
      <c r="Q33" s="96">
        <f t="shared" si="16"/>
        <v>0</v>
      </c>
      <c r="R33" s="97">
        <f t="shared" si="16"/>
        <v>0</v>
      </c>
      <c r="S33" s="92">
        <f t="shared" si="13"/>
        <v>0</v>
      </c>
    </row>
    <row r="34" spans="1:19" x14ac:dyDescent="0.25">
      <c r="A34" s="112" t="s">
        <v>80</v>
      </c>
      <c r="B34" s="93" t="str">
        <f>IF('Site Description'!$C$33="","", IF('Data Entry'!B32&gt;0,'Data Entry'!B32,0))</f>
        <v/>
      </c>
      <c r="C34" s="84" t="str">
        <f>IF('Site Description'!$C$33="","", IF('Data Entry'!C32&gt;0,'Data Entry'!C32,0))</f>
        <v/>
      </c>
      <c r="D34" s="84" t="str">
        <f>IF('Site Description'!$C$33="","", IF('Data Entry'!D32&gt;0,'Data Entry'!D32,0))</f>
        <v/>
      </c>
      <c r="E34" s="84" t="str">
        <f>IF('Site Description'!$C$33="","", IF('Data Entry'!E32&gt;0,'Data Entry'!E32,0))</f>
        <v/>
      </c>
      <c r="F34" s="84" t="str">
        <f>IF('Site Description'!$C$33="","", IF('Data Entry'!F32&gt;0,'Data Entry'!F32,0))</f>
        <v/>
      </c>
      <c r="G34" s="84" t="str">
        <f>IF('Site Description'!$C$33="","", IF('Data Entry'!G32&gt;0,'Data Entry'!G32,0))</f>
        <v/>
      </c>
      <c r="H34" s="85" t="str">
        <f>IF('Site Description'!$C$33="","", IF('Data Entry'!H32&gt;0,'Data Entry'!H32,0))</f>
        <v/>
      </c>
      <c r="I34" s="86" t="str">
        <f>IFERROR(SUM(B34:H34)/('Site Description'!$C$33/10000),"")</f>
        <v/>
      </c>
      <c r="K34" s="112" t="s">
        <v>80</v>
      </c>
      <c r="L34" s="94">
        <f>IFERROR(STDEV(B14,B34,B54,B74,B94,B114,B134,B154,B174,B194),0)</f>
        <v>0</v>
      </c>
      <c r="M34" s="95">
        <f t="shared" ref="M34:R34" si="17">IFERROR(STDEV(C14,C34,C54,C74,C94,C114,C134,C154,C174,C194),0)</f>
        <v>0</v>
      </c>
      <c r="N34" s="96">
        <f t="shared" si="17"/>
        <v>0</v>
      </c>
      <c r="O34" s="96">
        <f t="shared" si="17"/>
        <v>0</v>
      </c>
      <c r="P34" s="96">
        <f t="shared" si="17"/>
        <v>0</v>
      </c>
      <c r="Q34" s="96">
        <f t="shared" si="17"/>
        <v>0</v>
      </c>
      <c r="R34" s="97">
        <f t="shared" si="17"/>
        <v>0</v>
      </c>
      <c r="S34" s="92">
        <f t="shared" si="13"/>
        <v>0</v>
      </c>
    </row>
    <row r="35" spans="1:19" x14ac:dyDescent="0.25">
      <c r="A35" s="111" t="s">
        <v>92</v>
      </c>
      <c r="B35" s="93" t="str">
        <f>IF('Site Description'!$C$33="","", IF('Data Entry'!B33&gt;0,'Data Entry'!B33,0))</f>
        <v/>
      </c>
      <c r="C35" s="84" t="str">
        <f>IF('Site Description'!$C$33="","", IF('Data Entry'!C33&gt;0,'Data Entry'!C33,0))</f>
        <v/>
      </c>
      <c r="D35" s="84" t="str">
        <f>IF('Site Description'!$C$33="","", IF('Data Entry'!D33&gt;0,'Data Entry'!D33,0))</f>
        <v/>
      </c>
      <c r="E35" s="84" t="str">
        <f>IF('Site Description'!$C$33="","", IF('Data Entry'!E33&gt;0,'Data Entry'!E33,0))</f>
        <v/>
      </c>
      <c r="F35" s="84" t="str">
        <f>IF('Site Description'!$C$33="","", IF('Data Entry'!F33&gt;0,'Data Entry'!F33,0))</f>
        <v/>
      </c>
      <c r="G35" s="84" t="str">
        <f>IF('Site Description'!$C$33="","", IF('Data Entry'!G33&gt;0,'Data Entry'!G33,0))</f>
        <v/>
      </c>
      <c r="H35" s="85" t="str">
        <f>IF('Site Description'!$C$33="","", IF('Data Entry'!H33&gt;0,'Data Entry'!H33,0))</f>
        <v/>
      </c>
      <c r="I35" s="86" t="str">
        <f>IFERROR(SUM(B35:H35)/('Site Description'!$C$33/10000),"")</f>
        <v/>
      </c>
      <c r="K35" s="111" t="s">
        <v>92</v>
      </c>
      <c r="L35" s="94">
        <f>IFERROR(STDEV(B15,B35,B55,B75,B95,B115,B135,B155,B175,B195),0)</f>
        <v>0</v>
      </c>
      <c r="M35" s="95">
        <f t="shared" ref="M35:R35" si="18">IFERROR(STDEV(C15,C35,C55,C75,C95,C115,C135,C155,C175,C195),0)</f>
        <v>0</v>
      </c>
      <c r="N35" s="96">
        <f t="shared" si="18"/>
        <v>0</v>
      </c>
      <c r="O35" s="96">
        <f t="shared" si="18"/>
        <v>0</v>
      </c>
      <c r="P35" s="96">
        <f t="shared" si="18"/>
        <v>0</v>
      </c>
      <c r="Q35" s="96">
        <f t="shared" si="18"/>
        <v>0</v>
      </c>
      <c r="R35" s="97">
        <f t="shared" si="18"/>
        <v>0</v>
      </c>
      <c r="S35" s="92">
        <f t="shared" si="13"/>
        <v>0</v>
      </c>
    </row>
    <row r="36" spans="1:19" x14ac:dyDescent="0.25">
      <c r="A36" s="112"/>
      <c r="B36" s="98"/>
      <c r="C36" s="99"/>
      <c r="D36" s="99"/>
      <c r="E36" s="99"/>
      <c r="F36" s="99"/>
      <c r="G36" s="99"/>
      <c r="H36" s="100"/>
      <c r="I36" s="86"/>
      <c r="K36" s="112"/>
      <c r="L36" s="101"/>
      <c r="M36" s="102"/>
      <c r="N36" s="103"/>
      <c r="O36" s="103"/>
      <c r="P36" s="103"/>
      <c r="Q36" s="103"/>
      <c r="R36" s="104"/>
      <c r="S36" s="92"/>
    </row>
    <row r="37" spans="1:19" x14ac:dyDescent="0.25">
      <c r="A37" s="112"/>
      <c r="B37" s="93" t="str">
        <f>IF('Site Description'!$C$33="","", IF('Data Entry'!B35&gt;0,'Data Entry'!B35,0))</f>
        <v/>
      </c>
      <c r="C37" s="84" t="str">
        <f>IF('Site Description'!$C$33="","", IF('Data Entry'!C35&gt;0,'Data Entry'!C35,0))</f>
        <v/>
      </c>
      <c r="D37" s="84" t="str">
        <f>IF('Site Description'!$C$33="","", IF('Data Entry'!D35&gt;0,'Data Entry'!D35,0))</f>
        <v/>
      </c>
      <c r="E37" s="84" t="str">
        <f>IF('Site Description'!$C$33="","", IF('Data Entry'!E35&gt;0,'Data Entry'!E35,0))</f>
        <v/>
      </c>
      <c r="F37" s="84" t="str">
        <f>IF('Site Description'!$C$33="","", IF('Data Entry'!F35&gt;0,'Data Entry'!F35,0))</f>
        <v/>
      </c>
      <c r="G37" s="84" t="str">
        <f>IF('Site Description'!$C$33="","", IF('Data Entry'!G35&gt;0,'Data Entry'!G35,0))</f>
        <v/>
      </c>
      <c r="H37" s="85" t="str">
        <f>IF('Site Description'!$C$33="","", IF('Data Entry'!H35&gt;0,'Data Entry'!H35,0))</f>
        <v/>
      </c>
      <c r="I37" s="86" t="str">
        <f>IFERROR(SUM(B37:H37)/('Site Description'!$C$33/10000),"")</f>
        <v/>
      </c>
      <c r="K37" s="112"/>
      <c r="L37" s="94">
        <f>IFERROR(STDEV(B17,B37,B57,B77,B97,B117,B137,B157,B177,B197),0)</f>
        <v>0</v>
      </c>
      <c r="M37" s="95">
        <f t="shared" ref="M37:R37" si="19">IFERROR(STDEV(C17,C37,C57,C77,C97,C117,C137,C157,C177,C197),0)</f>
        <v>0</v>
      </c>
      <c r="N37" s="96">
        <f t="shared" si="19"/>
        <v>0</v>
      </c>
      <c r="O37" s="96">
        <f t="shared" si="19"/>
        <v>0</v>
      </c>
      <c r="P37" s="96">
        <f t="shared" si="19"/>
        <v>0</v>
      </c>
      <c r="Q37" s="96">
        <f t="shared" si="19"/>
        <v>0</v>
      </c>
      <c r="R37" s="97">
        <f t="shared" si="19"/>
        <v>0</v>
      </c>
      <c r="S37" s="92">
        <f t="shared" si="13"/>
        <v>0</v>
      </c>
    </row>
    <row r="38" spans="1:19" ht="14.4" thickBot="1" x14ac:dyDescent="0.3">
      <c r="A38" s="113"/>
      <c r="B38" s="114" t="str">
        <f>IF('Site Description'!$C$33="","", IF('Data Entry'!B36&gt;0,'Data Entry'!B36,0))</f>
        <v/>
      </c>
      <c r="C38" s="115" t="str">
        <f>IF('Site Description'!$C$33="","", IF('Data Entry'!C36&gt;0,'Data Entry'!C36,0))</f>
        <v/>
      </c>
      <c r="D38" s="115" t="str">
        <f>IF('Site Description'!$C$33="","", IF('Data Entry'!D36&gt;0,'Data Entry'!D36,0))</f>
        <v/>
      </c>
      <c r="E38" s="115" t="str">
        <f>IF('Site Description'!$C$33="","", IF('Data Entry'!E36&gt;0,'Data Entry'!E36,0))</f>
        <v/>
      </c>
      <c r="F38" s="115" t="str">
        <f>IF('Site Description'!$C$33="","", IF('Data Entry'!F36&gt;0,'Data Entry'!F36,0))</f>
        <v/>
      </c>
      <c r="G38" s="115" t="str">
        <f>IF('Site Description'!$C$33="","", IF('Data Entry'!G36&gt;0,'Data Entry'!G36,0))</f>
        <v/>
      </c>
      <c r="H38" s="116" t="str">
        <f>IF('Site Description'!$C$33="","", IF('Data Entry'!H36&gt;0,'Data Entry'!H36,0))</f>
        <v/>
      </c>
      <c r="I38" s="86" t="str">
        <f>IFERROR(SUM(B38:H38)/('Site Description'!$C$33/10000),"")</f>
        <v/>
      </c>
      <c r="K38" s="113"/>
      <c r="L38" s="117">
        <f>IFERROR(STDEV(B18,B38,B58,B78,B98,B118,B138,B158,B178,B198),0)</f>
        <v>0</v>
      </c>
      <c r="M38" s="118">
        <f t="shared" ref="M38:R38" si="20">IFERROR(STDEV(C18,C38,C58,C78,C98,C118,C138,C158,C178,C198),0)</f>
        <v>0</v>
      </c>
      <c r="N38" s="119">
        <f t="shared" si="20"/>
        <v>0</v>
      </c>
      <c r="O38" s="119">
        <f t="shared" si="20"/>
        <v>0</v>
      </c>
      <c r="P38" s="119">
        <f t="shared" si="20"/>
        <v>0</v>
      </c>
      <c r="Q38" s="119">
        <f t="shared" si="20"/>
        <v>0</v>
      </c>
      <c r="R38" s="120">
        <f t="shared" si="20"/>
        <v>0</v>
      </c>
      <c r="S38" s="92">
        <f t="shared" si="13"/>
        <v>0</v>
      </c>
    </row>
    <row r="39" spans="1:19" ht="14.4" thickBot="1" x14ac:dyDescent="0.3">
      <c r="A39" s="68" t="s">
        <v>59</v>
      </c>
      <c r="B39" s="69" t="str">
        <f>IFERROR(SUM(B24:B38)/('Site Description'!$C$33/10000),"")</f>
        <v/>
      </c>
      <c r="C39" s="121" t="str">
        <f>IFERROR(SUM(C24:C38)/('Site Description'!$C$33/10000),"")</f>
        <v/>
      </c>
      <c r="D39" s="121" t="str">
        <f>IFERROR(SUM(D24:D38)/('Site Description'!$C$33/10000),"")</f>
        <v/>
      </c>
      <c r="E39" s="121" t="str">
        <f>IFERROR(SUM(E24:E38)/('Site Description'!$C$33/10000),"")</f>
        <v/>
      </c>
      <c r="F39" s="121" t="str">
        <f>IFERROR(SUM(F24:F38)/('Site Description'!$C$33/10000),"")</f>
        <v/>
      </c>
      <c r="G39" s="121" t="str">
        <f>IFERROR(SUM(G24:G38)/('Site Description'!$C$33/10000),"")</f>
        <v/>
      </c>
      <c r="H39" s="122" t="str">
        <f>IFERROR(SUM(H24:H38)/('Site Description'!$C$33/10000),"")</f>
        <v/>
      </c>
      <c r="I39" s="123" t="str">
        <f>IF(SUM(B39:H39)&gt;0,SUM(B39:H39),"")</f>
        <v/>
      </c>
      <c r="J39" s="76"/>
      <c r="K39" s="68" t="s">
        <v>59</v>
      </c>
      <c r="L39" s="124" t="e">
        <f t="shared" ref="L39:S39" si="21">STDEV(B19,B39,B59,B79,B99,B119,B139,B159,B179,B199)</f>
        <v>#DIV/0!</v>
      </c>
      <c r="M39" s="125" t="e">
        <f t="shared" si="21"/>
        <v>#DIV/0!</v>
      </c>
      <c r="N39" s="126" t="e">
        <f t="shared" si="21"/>
        <v>#DIV/0!</v>
      </c>
      <c r="O39" s="126" t="e">
        <f t="shared" si="21"/>
        <v>#DIV/0!</v>
      </c>
      <c r="P39" s="126" t="e">
        <f t="shared" si="21"/>
        <v>#DIV/0!</v>
      </c>
      <c r="Q39" s="126" t="e">
        <f t="shared" si="21"/>
        <v>#DIV/0!</v>
      </c>
      <c r="R39" s="126" t="e">
        <f t="shared" si="21"/>
        <v>#DIV/0!</v>
      </c>
      <c r="S39" s="128" t="e">
        <f t="shared" si="21"/>
        <v>#DIV/0!</v>
      </c>
    </row>
    <row r="40" spans="1:19" ht="14.4" thickBot="1" x14ac:dyDescent="0.3"/>
    <row r="41" spans="1:19" ht="15" thickBot="1" x14ac:dyDescent="0.35">
      <c r="A41" s="329" t="s">
        <v>34</v>
      </c>
      <c r="B41" s="330"/>
      <c r="C41" s="330"/>
      <c r="D41" s="330"/>
      <c r="E41" s="330"/>
      <c r="F41" s="330"/>
      <c r="G41" s="330"/>
      <c r="H41" s="71"/>
      <c r="I41" s="72"/>
      <c r="K41" s="130"/>
      <c r="L41" s="73"/>
      <c r="M41" s="73"/>
      <c r="N41" s="73"/>
      <c r="O41" s="73"/>
      <c r="P41" s="73"/>
      <c r="Q41" s="73"/>
      <c r="R41" s="73"/>
      <c r="S41" s="73"/>
    </row>
    <row r="42" spans="1:19" ht="14.4" x14ac:dyDescent="0.3">
      <c r="A42" s="74"/>
      <c r="B42" s="47" t="s">
        <v>55</v>
      </c>
      <c r="C42" s="331" t="s">
        <v>103</v>
      </c>
      <c r="D42" s="332"/>
      <c r="E42" s="332"/>
      <c r="F42" s="332"/>
      <c r="G42" s="332"/>
      <c r="H42" s="333"/>
      <c r="I42" s="78" t="s">
        <v>57</v>
      </c>
      <c r="K42" s="131"/>
      <c r="L42" s="76"/>
      <c r="M42" s="76"/>
      <c r="N42" s="76"/>
      <c r="O42" s="76"/>
      <c r="P42" s="76"/>
      <c r="Q42" s="76"/>
      <c r="R42" s="76"/>
      <c r="S42" s="76"/>
    </row>
    <row r="43" spans="1:19" x14ac:dyDescent="0.25">
      <c r="A43" s="46" t="s">
        <v>31</v>
      </c>
      <c r="B43" s="47" t="s">
        <v>99</v>
      </c>
      <c r="C43" s="48" t="s">
        <v>67</v>
      </c>
      <c r="D43" s="48" t="s">
        <v>68</v>
      </c>
      <c r="E43" s="48" t="s">
        <v>69</v>
      </c>
      <c r="F43" s="48" t="s">
        <v>70</v>
      </c>
      <c r="G43" s="48" t="s">
        <v>71</v>
      </c>
      <c r="H43" s="48" t="s">
        <v>72</v>
      </c>
      <c r="I43" s="81" t="s">
        <v>60</v>
      </c>
      <c r="K43" s="131"/>
      <c r="L43" s="76"/>
      <c r="M43" s="76"/>
      <c r="N43" s="76"/>
      <c r="O43" s="76"/>
      <c r="P43" s="76"/>
      <c r="Q43" s="76"/>
      <c r="R43" s="76"/>
      <c r="S43" s="76"/>
    </row>
    <row r="44" spans="1:19" x14ac:dyDescent="0.25">
      <c r="A44" s="82" t="s">
        <v>22</v>
      </c>
      <c r="B44" s="83" t="str">
        <f>IF('Site Description'!$D$33="","", IF('Data Entry'!B41&gt;0,'Data Entry'!B41,0))</f>
        <v/>
      </c>
      <c r="C44" s="84" t="str">
        <f>IF('Site Description'!$D$33="","", IF('Data Entry'!C41&gt;0,'Data Entry'!C41,0))</f>
        <v/>
      </c>
      <c r="D44" s="84" t="str">
        <f>IF('Site Description'!$D$33="","", IF('Data Entry'!D41&gt;0,'Data Entry'!D41,0))</f>
        <v/>
      </c>
      <c r="E44" s="84" t="str">
        <f>IF('Site Description'!$D$33="","", IF('Data Entry'!E41&gt;0,'Data Entry'!E41,0))</f>
        <v/>
      </c>
      <c r="F44" s="84" t="str">
        <f>IF('Site Description'!$D$33="","", IF('Data Entry'!F41&gt;0,'Data Entry'!F41,0))</f>
        <v/>
      </c>
      <c r="G44" s="84" t="str">
        <f>IF('Site Description'!$D$33="","", IF('Data Entry'!G41&gt;0,'Data Entry'!G41,0))</f>
        <v/>
      </c>
      <c r="H44" s="85" t="str">
        <f>IF('Site Description'!$D$33="","", IF('Data Entry'!H41&gt;0,'Data Entry'!H41,0))</f>
        <v/>
      </c>
      <c r="I44" s="86" t="str">
        <f>IFERROR(SUM(B44:H44)/('Site Description'!$D$33/10000),"")</f>
        <v/>
      </c>
    </row>
    <row r="45" spans="1:19" x14ac:dyDescent="0.25">
      <c r="A45" s="82" t="s">
        <v>30</v>
      </c>
      <c r="B45" s="93" t="str">
        <f>IF('Site Description'!$D$33="","", IF('Data Entry'!B42&gt;0,'Data Entry'!B42,0))</f>
        <v/>
      </c>
      <c r="C45" s="84" t="str">
        <f>IF('Site Description'!$D$33="","", IF('Data Entry'!C42&gt;0,'Data Entry'!C42,0))</f>
        <v/>
      </c>
      <c r="D45" s="84" t="str">
        <f>IF('Site Description'!$D$33="","", IF('Data Entry'!D42&gt;0,'Data Entry'!D42,0))</f>
        <v/>
      </c>
      <c r="E45" s="84" t="str">
        <f>IF('Site Description'!$D$33="","", IF('Data Entry'!E42&gt;0,'Data Entry'!E42,0))</f>
        <v/>
      </c>
      <c r="F45" s="84" t="str">
        <f>IF('Site Description'!$D$33="","", IF('Data Entry'!F42&gt;0,'Data Entry'!F42,0))</f>
        <v/>
      </c>
      <c r="G45" s="84" t="str">
        <f>IF('Site Description'!$D$33="","", IF('Data Entry'!G42&gt;0,'Data Entry'!G42,0))</f>
        <v/>
      </c>
      <c r="H45" s="85" t="str">
        <f>IF('Site Description'!$D$33="","", IF('Data Entry'!H42&gt;0,'Data Entry'!H42,0))</f>
        <v/>
      </c>
      <c r="I45" s="86" t="str">
        <f>IFERROR(SUM(B45:H45)/('Site Description'!$D$33/10000),"")</f>
        <v/>
      </c>
    </row>
    <row r="46" spans="1:19" x14ac:dyDescent="0.25">
      <c r="A46" s="82" t="s">
        <v>64</v>
      </c>
      <c r="B46" s="93" t="str">
        <f>IF('Site Description'!$D$33="","", IF('Data Entry'!B43&gt;0,'Data Entry'!B43,0))</f>
        <v/>
      </c>
      <c r="C46" s="84" t="str">
        <f>IF('Site Description'!$D$33="","", IF('Data Entry'!C43&gt;0,'Data Entry'!C43,0))</f>
        <v/>
      </c>
      <c r="D46" s="84" t="str">
        <f>IF('Site Description'!$D$33="","", IF('Data Entry'!D43&gt;0,'Data Entry'!D43,0))</f>
        <v/>
      </c>
      <c r="E46" s="84" t="str">
        <f>IF('Site Description'!$D$33="","", IF('Data Entry'!E43&gt;0,'Data Entry'!E43,0))</f>
        <v/>
      </c>
      <c r="F46" s="84" t="str">
        <f>IF('Site Description'!$D$33="","", IF('Data Entry'!F43&gt;0,'Data Entry'!F43,0))</f>
        <v/>
      </c>
      <c r="G46" s="84" t="str">
        <f>IF('Site Description'!$D$33="","", IF('Data Entry'!G43&gt;0,'Data Entry'!G43,0))</f>
        <v/>
      </c>
      <c r="H46" s="85" t="str">
        <f>IF('Site Description'!$D$33="","", IF('Data Entry'!H43&gt;0,'Data Entry'!H43,0))</f>
        <v/>
      </c>
      <c r="I46" s="86" t="str">
        <f>IFERROR(SUM(B46:H46)/('Site Description'!$D$33/10000),"")</f>
        <v/>
      </c>
    </row>
    <row r="47" spans="1:19" x14ac:dyDescent="0.25">
      <c r="A47" s="82" t="s">
        <v>65</v>
      </c>
      <c r="B47" s="93" t="str">
        <f>IF('Site Description'!$D$33="","", IF('Data Entry'!B44&gt;0,'Data Entry'!B44,0))</f>
        <v/>
      </c>
      <c r="C47" s="84" t="str">
        <f>IF('Site Description'!$D$33="","", IF('Data Entry'!C44&gt;0,'Data Entry'!C44,0))</f>
        <v/>
      </c>
      <c r="D47" s="84" t="str">
        <f>IF('Site Description'!$D$33="","", IF('Data Entry'!D44&gt;0,'Data Entry'!D44,0))</f>
        <v/>
      </c>
      <c r="E47" s="84" t="str">
        <f>IF('Site Description'!$D$33="","", IF('Data Entry'!E44&gt;0,'Data Entry'!E44,0))</f>
        <v/>
      </c>
      <c r="F47" s="84" t="str">
        <f>IF('Site Description'!$D$33="","", IF('Data Entry'!F44&gt;0,'Data Entry'!F44,0))</f>
        <v/>
      </c>
      <c r="G47" s="84" t="str">
        <f>IF('Site Description'!$D$33="","", IF('Data Entry'!G44&gt;0,'Data Entry'!G44,0))</f>
        <v/>
      </c>
      <c r="H47" s="85" t="str">
        <f>IF('Site Description'!$D$33="","", IF('Data Entry'!H44&gt;0,'Data Entry'!H44,0))</f>
        <v/>
      </c>
      <c r="I47" s="86" t="str">
        <f>IFERROR(SUM(B47:H47)/('Site Description'!$D$33/10000),"")</f>
        <v/>
      </c>
    </row>
    <row r="48" spans="1:19" x14ac:dyDescent="0.25">
      <c r="A48" s="82"/>
      <c r="B48" s="98"/>
      <c r="C48" s="99"/>
      <c r="D48" s="99"/>
      <c r="E48" s="99"/>
      <c r="F48" s="99"/>
      <c r="G48" s="99"/>
      <c r="H48" s="100"/>
      <c r="I48" s="86"/>
    </row>
    <row r="49" spans="1:19" x14ac:dyDescent="0.25">
      <c r="A49" s="105" t="s">
        <v>77</v>
      </c>
      <c r="B49" s="93" t="str">
        <f>IF('Site Description'!$D$33="","", IF('Data Entry'!B46&gt;0,'Data Entry'!B46,0))</f>
        <v/>
      </c>
      <c r="C49" s="106" t="str">
        <f>IF('Site Description'!$D$33="","", IF('Data Entry'!C46&gt;0,'Data Entry'!C46,0))</f>
        <v/>
      </c>
      <c r="D49" s="84" t="str">
        <f>IF('Site Description'!$D$33="","", IF('Data Entry'!D46&gt;0,'Data Entry'!D46,0))</f>
        <v/>
      </c>
      <c r="E49" s="84" t="str">
        <f>IF('Site Description'!$D$33="","", IF('Data Entry'!E46&gt;0,'Data Entry'!E46,0))</f>
        <v/>
      </c>
      <c r="F49" s="84" t="str">
        <f>IF('Site Description'!$D$33="","", IF('Data Entry'!F46&gt;0,'Data Entry'!F46,0))</f>
        <v/>
      </c>
      <c r="G49" s="107" t="str">
        <f>IF('Site Description'!$D$33="","", IF('Data Entry'!G46&gt;0,'Data Entry'!G46,0))</f>
        <v/>
      </c>
      <c r="H49" s="108" t="str">
        <f>IF('Site Description'!$D$33="","", IF('Data Entry'!H46&gt;0,'Data Entry'!H46,0))</f>
        <v/>
      </c>
      <c r="I49" s="86" t="str">
        <f>IFERROR(SUM(B49:H49)/('Site Description'!$D$33/10000),"")</f>
        <v/>
      </c>
    </row>
    <row r="50" spans="1:19" x14ac:dyDescent="0.25">
      <c r="A50" s="105" t="s">
        <v>88</v>
      </c>
      <c r="B50" s="93" t="str">
        <f>IF('Site Description'!$D$33="","", IF('Data Entry'!B47&gt;0,'Data Entry'!B47,0))</f>
        <v/>
      </c>
      <c r="C50" s="106" t="str">
        <f>IF('Site Description'!$D$33="","", IF('Data Entry'!C47&gt;0,'Data Entry'!C47,0))</f>
        <v/>
      </c>
      <c r="D50" s="84" t="str">
        <f>IF('Site Description'!$D$33="","", IF('Data Entry'!D47&gt;0,'Data Entry'!D47,0))</f>
        <v/>
      </c>
      <c r="E50" s="84" t="str">
        <f>IF('Site Description'!$D$33="","", IF('Data Entry'!E47&gt;0,'Data Entry'!E47,0))</f>
        <v/>
      </c>
      <c r="F50" s="84" t="str">
        <f>IF('Site Description'!$D$33="","", IF('Data Entry'!F47&gt;0,'Data Entry'!F47,0))</f>
        <v/>
      </c>
      <c r="G50" s="107" t="str">
        <f>IF('Site Description'!$D$33="","", IF('Data Entry'!G47&gt;0,'Data Entry'!G47,0))</f>
        <v/>
      </c>
      <c r="H50" s="108" t="str">
        <f>IF('Site Description'!$D$33="","", IF('Data Entry'!H47&gt;0,'Data Entry'!H47,0))</f>
        <v/>
      </c>
      <c r="I50" s="86" t="str">
        <f>IFERROR(SUM(B50:H50)/('Site Description'!$D$33/10000),"")</f>
        <v/>
      </c>
    </row>
    <row r="51" spans="1:19" x14ac:dyDescent="0.25">
      <c r="A51" s="111"/>
      <c r="B51" s="98"/>
      <c r="C51" s="99"/>
      <c r="D51" s="99"/>
      <c r="E51" s="99"/>
      <c r="F51" s="99"/>
      <c r="G51" s="99"/>
      <c r="H51" s="100"/>
      <c r="I51" s="86"/>
    </row>
    <row r="52" spans="1:19" x14ac:dyDescent="0.25">
      <c r="A52" s="112" t="s">
        <v>78</v>
      </c>
      <c r="B52" s="93" t="str">
        <f>IF('Site Description'!$D$33="","", IF('Data Entry'!B49&gt;0,'Data Entry'!B49,0))</f>
        <v/>
      </c>
      <c r="C52" s="84" t="str">
        <f>IF('Site Description'!$D$33="","", IF('Data Entry'!C49&gt;0,'Data Entry'!C49,0))</f>
        <v/>
      </c>
      <c r="D52" s="84" t="str">
        <f>IF('Site Description'!$D$33="","", IF('Data Entry'!D49&gt;0,'Data Entry'!D49,0))</f>
        <v/>
      </c>
      <c r="E52" s="84" t="str">
        <f>IF('Site Description'!$D$33="","", IF('Data Entry'!E49&gt;0,'Data Entry'!E49,0))</f>
        <v/>
      </c>
      <c r="F52" s="107" t="str">
        <f>IF('Site Description'!$D$33="","", IF('Data Entry'!F49&gt;0,'Data Entry'!F49,0))</f>
        <v/>
      </c>
      <c r="G52" s="107" t="str">
        <f>IF('Site Description'!$D$33="","", IF('Data Entry'!G49&gt;0,'Data Entry'!G49,0))</f>
        <v/>
      </c>
      <c r="H52" s="108" t="str">
        <f>IF('Site Description'!$D$33="","", IF('Data Entry'!H49&gt;0,'Data Entry'!H49,0))</f>
        <v/>
      </c>
      <c r="I52" s="86" t="str">
        <f>IFERROR(SUM(B52:H52)/('Site Description'!$D$33/10000),"")</f>
        <v/>
      </c>
    </row>
    <row r="53" spans="1:19" x14ac:dyDescent="0.25">
      <c r="A53" s="112" t="s">
        <v>79</v>
      </c>
      <c r="B53" s="93" t="str">
        <f>IF('Site Description'!$D$33="","", IF('Data Entry'!B50&gt;0,'Data Entry'!B50,0))</f>
        <v/>
      </c>
      <c r="C53" s="84" t="str">
        <f>IF('Site Description'!$D$33="","", IF('Data Entry'!C50&gt;0,'Data Entry'!C50,0))</f>
        <v/>
      </c>
      <c r="D53" s="84" t="str">
        <f>IF('Site Description'!$D$33="","", IF('Data Entry'!D50&gt;0,'Data Entry'!D50,0))</f>
        <v/>
      </c>
      <c r="E53" s="84" t="str">
        <f>IF('Site Description'!$D$33="","", IF('Data Entry'!E50&gt;0,'Data Entry'!E50,0))</f>
        <v/>
      </c>
      <c r="F53" s="84" t="str">
        <f>IF('Site Description'!$D$33="","", IF('Data Entry'!F50&gt;0,'Data Entry'!F50,0))</f>
        <v/>
      </c>
      <c r="G53" s="84" t="str">
        <f>IF('Site Description'!$D$33="","", IF('Data Entry'!G50&gt;0,'Data Entry'!G50,0))</f>
        <v/>
      </c>
      <c r="H53" s="85" t="str">
        <f>IF('Site Description'!$D$33="","", IF('Data Entry'!H50&gt;0,'Data Entry'!H50,0))</f>
        <v/>
      </c>
      <c r="I53" s="86" t="str">
        <f>IFERROR(SUM(B53:H53)/('Site Description'!$D$33/10000),"")</f>
        <v/>
      </c>
    </row>
    <row r="54" spans="1:19" x14ac:dyDescent="0.25">
      <c r="A54" s="112" t="s">
        <v>80</v>
      </c>
      <c r="B54" s="93" t="str">
        <f>IF('Site Description'!$D$33="","", IF('Data Entry'!B51&gt;0,'Data Entry'!B51,0))</f>
        <v/>
      </c>
      <c r="C54" s="84" t="str">
        <f>IF('Site Description'!$D$33="","", IF('Data Entry'!C51&gt;0,'Data Entry'!C51,0))</f>
        <v/>
      </c>
      <c r="D54" s="84" t="str">
        <f>IF('Site Description'!$D$33="","", IF('Data Entry'!D51&gt;0,'Data Entry'!D51,0))</f>
        <v/>
      </c>
      <c r="E54" s="84" t="str">
        <f>IF('Site Description'!$D$33="","", IF('Data Entry'!E51&gt;0,'Data Entry'!E51,0))</f>
        <v/>
      </c>
      <c r="F54" s="84" t="str">
        <f>IF('Site Description'!$D$33="","", IF('Data Entry'!F51&gt;0,'Data Entry'!F51,0))</f>
        <v/>
      </c>
      <c r="G54" s="84" t="str">
        <f>IF('Site Description'!$D$33="","", IF('Data Entry'!G51&gt;0,'Data Entry'!G51,0))</f>
        <v/>
      </c>
      <c r="H54" s="85" t="str">
        <f>IF('Site Description'!$D$33="","", IF('Data Entry'!H51&gt;0,'Data Entry'!H51,0))</f>
        <v/>
      </c>
      <c r="I54" s="86" t="str">
        <f>IFERROR(SUM(B54:H54)/('Site Description'!$D$33/10000),"")</f>
        <v/>
      </c>
    </row>
    <row r="55" spans="1:19" x14ac:dyDescent="0.25">
      <c r="A55" s="111" t="s">
        <v>92</v>
      </c>
      <c r="B55" s="93" t="str">
        <f>IF('Site Description'!$D$33="","", IF('Data Entry'!B52&gt;0,'Data Entry'!B52,0))</f>
        <v/>
      </c>
      <c r="C55" s="84" t="str">
        <f>IF('Site Description'!$D$33="","", IF('Data Entry'!C52&gt;0,'Data Entry'!C52,0))</f>
        <v/>
      </c>
      <c r="D55" s="84" t="str">
        <f>IF('Site Description'!$D$33="","", IF('Data Entry'!D52&gt;0,'Data Entry'!D52,0))</f>
        <v/>
      </c>
      <c r="E55" s="84" t="str">
        <f>IF('Site Description'!$D$33="","", IF('Data Entry'!E52&gt;0,'Data Entry'!E52,0))</f>
        <v/>
      </c>
      <c r="F55" s="84" t="str">
        <f>IF('Site Description'!$D$33="","", IF('Data Entry'!F52&gt;0,'Data Entry'!F52,0))</f>
        <v/>
      </c>
      <c r="G55" s="84" t="str">
        <f>IF('Site Description'!$D$33="","", IF('Data Entry'!G52&gt;0,'Data Entry'!G52,0))</f>
        <v/>
      </c>
      <c r="H55" s="85" t="str">
        <f>IF('Site Description'!$D$33="","", IF('Data Entry'!H52&gt;0,'Data Entry'!H52,0))</f>
        <v/>
      </c>
      <c r="I55" s="86" t="str">
        <f>IFERROR(SUM(B55:H55)/('Site Description'!$D$33/10000),"")</f>
        <v/>
      </c>
    </row>
    <row r="56" spans="1:19" x14ac:dyDescent="0.25">
      <c r="A56" s="112"/>
      <c r="B56" s="98"/>
      <c r="C56" s="99"/>
      <c r="D56" s="99"/>
      <c r="E56" s="99"/>
      <c r="F56" s="99"/>
      <c r="G56" s="99"/>
      <c r="H56" s="100"/>
      <c r="I56" s="86"/>
    </row>
    <row r="57" spans="1:19" x14ac:dyDescent="0.25">
      <c r="A57" s="112"/>
      <c r="B57" s="93" t="str">
        <f>IF('Site Description'!$D$33="","", IF('Data Entry'!B54&gt;0,'Data Entry'!B54,0))</f>
        <v/>
      </c>
      <c r="C57" s="84" t="str">
        <f>IF('Site Description'!$D$33="","", IF('Data Entry'!C54&gt;0,'Data Entry'!C54,0))</f>
        <v/>
      </c>
      <c r="D57" s="84" t="str">
        <f>IF('Site Description'!$D$33="","", IF('Data Entry'!D54&gt;0,'Data Entry'!D54,0))</f>
        <v/>
      </c>
      <c r="E57" s="84" t="str">
        <f>IF('Site Description'!$D$33="","", IF('Data Entry'!E54&gt;0,'Data Entry'!E54,0))</f>
        <v/>
      </c>
      <c r="F57" s="84" t="str">
        <f>IF('Site Description'!$D$33="","", IF('Data Entry'!F54&gt;0,'Data Entry'!F54,0))</f>
        <v/>
      </c>
      <c r="G57" s="84" t="str">
        <f>IF('Site Description'!$D$33="","", IF('Data Entry'!G54&gt;0,'Data Entry'!G54,0))</f>
        <v/>
      </c>
      <c r="H57" s="85" t="str">
        <f>IF('Site Description'!$D$33="","", IF('Data Entry'!H54&gt;0,'Data Entry'!H54,0))</f>
        <v/>
      </c>
      <c r="I57" s="86" t="str">
        <f>IFERROR(SUM(B57:H57)/('Site Description'!$D$33/10000),"")</f>
        <v/>
      </c>
    </row>
    <row r="58" spans="1:19" ht="14.4" thickBot="1" x14ac:dyDescent="0.3">
      <c r="A58" s="113"/>
      <c r="B58" s="114" t="str">
        <f>IF('Site Description'!$D$33="","", IF('Data Entry'!B55&gt;0,'Data Entry'!B55,0))</f>
        <v/>
      </c>
      <c r="C58" s="115" t="str">
        <f>IF('Site Description'!$D$33="","", IF('Data Entry'!C55&gt;0,'Data Entry'!C55,0))</f>
        <v/>
      </c>
      <c r="D58" s="115" t="str">
        <f>IF('Site Description'!$D$33="","", IF('Data Entry'!D55&gt;0,'Data Entry'!D55,0))</f>
        <v/>
      </c>
      <c r="E58" s="115" t="str">
        <f>IF('Site Description'!$D$33="","", IF('Data Entry'!E55&gt;0,'Data Entry'!E55,0))</f>
        <v/>
      </c>
      <c r="F58" s="115" t="str">
        <f>IF('Site Description'!$D$33="","", IF('Data Entry'!F55&gt;0,'Data Entry'!F55,0))</f>
        <v/>
      </c>
      <c r="G58" s="115" t="str">
        <f>IF('Site Description'!$D$33="","", IF('Data Entry'!G55&gt;0,'Data Entry'!G55,0))</f>
        <v/>
      </c>
      <c r="H58" s="116" t="str">
        <f>IF('Site Description'!$D$33="","", IF('Data Entry'!H55&gt;0,'Data Entry'!H55,0))</f>
        <v/>
      </c>
      <c r="I58" s="86" t="str">
        <f>IFERROR(SUM(B58:H58)/('Site Description'!$D$33/10000),"")</f>
        <v/>
      </c>
    </row>
    <row r="59" spans="1:19" ht="15" thickBot="1" x14ac:dyDescent="0.35">
      <c r="A59" s="68" t="s">
        <v>59</v>
      </c>
      <c r="B59" s="69" t="str">
        <f>IFERROR(SUM(B44:B58)/('Site Description'!$D$33/10000),"")</f>
        <v/>
      </c>
      <c r="C59" s="121" t="str">
        <f>IFERROR(SUM(C44:C58)/('Site Description'!$D$33/10000),"")</f>
        <v/>
      </c>
      <c r="D59" s="121" t="str">
        <f>IFERROR(SUM(D44:D58)/('Site Description'!$D$33/10000),"")</f>
        <v/>
      </c>
      <c r="E59" s="121" t="str">
        <f>IFERROR(SUM(E44:E58)/('Site Description'!$D$33/10000),"")</f>
        <v/>
      </c>
      <c r="F59" s="121" t="str">
        <f>IFERROR(SUM(F44:F58)/('Site Description'!$D$33/10000),"")</f>
        <v/>
      </c>
      <c r="G59" s="121" t="str">
        <f>IFERROR(SUM(G44:G58)/('Site Description'!$D$33/10000),"")</f>
        <v/>
      </c>
      <c r="H59" s="122" t="str">
        <f>IFERROR(SUM(H44:H58)/('Site Description'!$D$33/10000),"")</f>
        <v/>
      </c>
      <c r="I59" s="123" t="str">
        <f>IF(SUM(B59:H59)&gt;0,SUM(B59:H59),"")</f>
        <v/>
      </c>
      <c r="K59" s="130"/>
      <c r="L59" s="73"/>
      <c r="M59" s="73"/>
      <c r="N59" s="73"/>
      <c r="O59" s="73"/>
      <c r="P59" s="73"/>
      <c r="Q59" s="73"/>
      <c r="R59" s="73"/>
      <c r="S59" s="73"/>
    </row>
    <row r="60" spans="1:19" ht="14.4" thickBot="1" x14ac:dyDescent="0.3">
      <c r="K60" s="131"/>
      <c r="L60" s="76"/>
      <c r="M60" s="76"/>
      <c r="N60" s="76"/>
      <c r="O60" s="76"/>
      <c r="P60" s="76"/>
      <c r="Q60" s="76"/>
      <c r="R60" s="76"/>
      <c r="S60" s="76"/>
    </row>
    <row r="61" spans="1:19" ht="15" thickBot="1" x14ac:dyDescent="0.35">
      <c r="A61" s="329" t="s">
        <v>35</v>
      </c>
      <c r="B61" s="330"/>
      <c r="C61" s="330"/>
      <c r="D61" s="330"/>
      <c r="E61" s="330"/>
      <c r="F61" s="330"/>
      <c r="G61" s="330"/>
      <c r="H61" s="71"/>
      <c r="I61" s="72"/>
      <c r="K61" s="131"/>
      <c r="L61" s="76"/>
      <c r="M61" s="76"/>
      <c r="N61" s="76"/>
      <c r="O61" s="76"/>
      <c r="P61" s="76"/>
      <c r="Q61" s="76"/>
      <c r="R61" s="76"/>
      <c r="S61" s="76"/>
    </row>
    <row r="62" spans="1:19" ht="14.4" x14ac:dyDescent="0.3">
      <c r="A62" s="74"/>
      <c r="B62" s="47" t="s">
        <v>55</v>
      </c>
      <c r="C62" s="331" t="s">
        <v>103</v>
      </c>
      <c r="D62" s="332"/>
      <c r="E62" s="332"/>
      <c r="F62" s="332"/>
      <c r="G62" s="332"/>
      <c r="H62" s="333"/>
      <c r="I62" s="78" t="s">
        <v>57</v>
      </c>
    </row>
    <row r="63" spans="1:19" x14ac:dyDescent="0.25">
      <c r="A63" s="46" t="s">
        <v>31</v>
      </c>
      <c r="B63" s="47" t="s">
        <v>99</v>
      </c>
      <c r="C63" s="48" t="s">
        <v>67</v>
      </c>
      <c r="D63" s="48" t="s">
        <v>68</v>
      </c>
      <c r="E63" s="48" t="s">
        <v>69</v>
      </c>
      <c r="F63" s="48" t="s">
        <v>70</v>
      </c>
      <c r="G63" s="48" t="s">
        <v>71</v>
      </c>
      <c r="H63" s="48" t="s">
        <v>72</v>
      </c>
      <c r="I63" s="81" t="s">
        <v>60</v>
      </c>
    </row>
    <row r="64" spans="1:19" x14ac:dyDescent="0.25">
      <c r="A64" s="82" t="s">
        <v>22</v>
      </c>
      <c r="B64" s="83" t="str">
        <f>IF('Site Description'!$E$33="","", IF('Data Entry'!B60&gt;0,'Data Entry'!B60,0))</f>
        <v/>
      </c>
      <c r="C64" s="84" t="str">
        <f>IF('Site Description'!$E$33="","", IF('Data Entry'!C60&gt;0,'Data Entry'!C60,0))</f>
        <v/>
      </c>
      <c r="D64" s="84" t="str">
        <f>IF('Site Description'!$E$33="","", IF('Data Entry'!D60&gt;0,'Data Entry'!D60,0))</f>
        <v/>
      </c>
      <c r="E64" s="84" t="str">
        <f>IF('Site Description'!$E$33="","", IF('Data Entry'!E60&gt;0,'Data Entry'!E60,0))</f>
        <v/>
      </c>
      <c r="F64" s="84" t="str">
        <f>IF('Site Description'!$E$33="","", IF('Data Entry'!F60&gt;0,'Data Entry'!F60,0))</f>
        <v/>
      </c>
      <c r="G64" s="84" t="str">
        <f>IF('Site Description'!$E$33="","", IF('Data Entry'!G60&gt;0,'Data Entry'!G60,0))</f>
        <v/>
      </c>
      <c r="H64" s="85" t="str">
        <f>IF('Site Description'!$E$33="","", IF('Data Entry'!H60&gt;0,'Data Entry'!H60,0))</f>
        <v/>
      </c>
      <c r="I64" s="86" t="str">
        <f>IFERROR(SUM(B64:H64)/('Site Description'!$E$33/10000),"")</f>
        <v/>
      </c>
    </row>
    <row r="65" spans="1:19" x14ac:dyDescent="0.25">
      <c r="A65" s="82" t="s">
        <v>30</v>
      </c>
      <c r="B65" s="93" t="str">
        <f>IF('Site Description'!$E$33="","", IF('Data Entry'!B61&gt;0,'Data Entry'!B61,0))</f>
        <v/>
      </c>
      <c r="C65" s="84" t="str">
        <f>IF('Site Description'!$E$33="","", IF('Data Entry'!C61&gt;0,'Data Entry'!C61,0))</f>
        <v/>
      </c>
      <c r="D65" s="84" t="str">
        <f>IF('Site Description'!$E$33="","", IF('Data Entry'!D61&gt;0,'Data Entry'!D61,0))</f>
        <v/>
      </c>
      <c r="E65" s="84" t="str">
        <f>IF('Site Description'!$E$33="","", IF('Data Entry'!E61&gt;0,'Data Entry'!E61,0))</f>
        <v/>
      </c>
      <c r="F65" s="84" t="str">
        <f>IF('Site Description'!$E$33="","", IF('Data Entry'!F61&gt;0,'Data Entry'!F61,0))</f>
        <v/>
      </c>
      <c r="G65" s="84" t="str">
        <f>IF('Site Description'!$E$33="","", IF('Data Entry'!G61&gt;0,'Data Entry'!G61,0))</f>
        <v/>
      </c>
      <c r="H65" s="85" t="str">
        <f>IF('Site Description'!$E$33="","", IF('Data Entry'!H61&gt;0,'Data Entry'!H61,0))</f>
        <v/>
      </c>
      <c r="I65" s="86" t="str">
        <f>IFERROR(SUM(B65:H65)/('Site Description'!$E$33/10000),"")</f>
        <v/>
      </c>
    </row>
    <row r="66" spans="1:19" x14ac:dyDescent="0.25">
      <c r="A66" s="82" t="s">
        <v>64</v>
      </c>
      <c r="B66" s="93" t="str">
        <f>IF('Site Description'!$E$33="","", IF('Data Entry'!B62&gt;0,'Data Entry'!B62,0))</f>
        <v/>
      </c>
      <c r="C66" s="84" t="str">
        <f>IF('Site Description'!$E$33="","", IF('Data Entry'!C62&gt;0,'Data Entry'!C62,0))</f>
        <v/>
      </c>
      <c r="D66" s="84" t="str">
        <f>IF('Site Description'!$E$33="","", IF('Data Entry'!D62&gt;0,'Data Entry'!D62,0))</f>
        <v/>
      </c>
      <c r="E66" s="84" t="str">
        <f>IF('Site Description'!$E$33="","", IF('Data Entry'!E62&gt;0,'Data Entry'!E62,0))</f>
        <v/>
      </c>
      <c r="F66" s="84" t="str">
        <f>IF('Site Description'!$E$33="","", IF('Data Entry'!F62&gt;0,'Data Entry'!F62,0))</f>
        <v/>
      </c>
      <c r="G66" s="84" t="str">
        <f>IF('Site Description'!$E$33="","", IF('Data Entry'!G62&gt;0,'Data Entry'!G62,0))</f>
        <v/>
      </c>
      <c r="H66" s="85" t="str">
        <f>IF('Site Description'!$E$33="","", IF('Data Entry'!H62&gt;0,'Data Entry'!H62,0))</f>
        <v/>
      </c>
      <c r="I66" s="86" t="str">
        <f>IFERROR(SUM(B66:H66)/('Site Description'!$E$33/10000),"")</f>
        <v/>
      </c>
    </row>
    <row r="67" spans="1:19" x14ac:dyDescent="0.25">
      <c r="A67" s="82" t="s">
        <v>65</v>
      </c>
      <c r="B67" s="93" t="str">
        <f>IF('Site Description'!$E$33="","", IF('Data Entry'!B63&gt;0,'Data Entry'!B63,0))</f>
        <v/>
      </c>
      <c r="C67" s="84" t="str">
        <f>IF('Site Description'!$E$33="","", IF('Data Entry'!C63&gt;0,'Data Entry'!C63,0))</f>
        <v/>
      </c>
      <c r="D67" s="84" t="str">
        <f>IF('Site Description'!$E$33="","", IF('Data Entry'!D63&gt;0,'Data Entry'!D63,0))</f>
        <v/>
      </c>
      <c r="E67" s="84" t="str">
        <f>IF('Site Description'!$E$33="","", IF('Data Entry'!E63&gt;0,'Data Entry'!E63,0))</f>
        <v/>
      </c>
      <c r="F67" s="84" t="str">
        <f>IF('Site Description'!$E$33="","", IF('Data Entry'!F63&gt;0,'Data Entry'!F63,0))</f>
        <v/>
      </c>
      <c r="G67" s="84" t="str">
        <f>IF('Site Description'!$E$33="","", IF('Data Entry'!G63&gt;0,'Data Entry'!G63,0))</f>
        <v/>
      </c>
      <c r="H67" s="85" t="str">
        <f>IF('Site Description'!$E$33="","", IF('Data Entry'!H63&gt;0,'Data Entry'!H63,0))</f>
        <v/>
      </c>
      <c r="I67" s="86" t="str">
        <f>IFERROR(SUM(B67:H67)/('Site Description'!$E$33/10000),"")</f>
        <v/>
      </c>
    </row>
    <row r="68" spans="1:19" x14ac:dyDescent="0.25">
      <c r="A68" s="82"/>
      <c r="B68" s="98"/>
      <c r="C68" s="99"/>
      <c r="D68" s="99"/>
      <c r="E68" s="99"/>
      <c r="F68" s="99"/>
      <c r="G68" s="99"/>
      <c r="H68" s="100"/>
      <c r="I68" s="86"/>
    </row>
    <row r="69" spans="1:19" x14ac:dyDescent="0.25">
      <c r="A69" s="105" t="s">
        <v>77</v>
      </c>
      <c r="B69" s="93" t="str">
        <f>IF('Site Description'!$E$33="","", IF('Data Entry'!B65&gt;0,'Data Entry'!B65,0))</f>
        <v/>
      </c>
      <c r="C69" s="106" t="str">
        <f>IF('Site Description'!$E$33="","", IF('Data Entry'!C65&gt;0,'Data Entry'!C65,0))</f>
        <v/>
      </c>
      <c r="D69" s="84" t="str">
        <f>IF('Site Description'!$E$33="","", IF('Data Entry'!D65&gt;0,'Data Entry'!D65,0))</f>
        <v/>
      </c>
      <c r="E69" s="84" t="str">
        <f>IF('Site Description'!$E$33="","", IF('Data Entry'!E65&gt;0,'Data Entry'!E65,0))</f>
        <v/>
      </c>
      <c r="F69" s="84" t="str">
        <f>IF('Site Description'!$E$33="","", IF('Data Entry'!F65&gt;0,'Data Entry'!F65,0))</f>
        <v/>
      </c>
      <c r="G69" s="107" t="str">
        <f>IF('Site Description'!$E$33="","", IF('Data Entry'!G65&gt;0,'Data Entry'!G65,0))</f>
        <v/>
      </c>
      <c r="H69" s="108" t="str">
        <f>IF('Site Description'!$E$33="","", IF('Data Entry'!H65&gt;0,'Data Entry'!H65,0))</f>
        <v/>
      </c>
      <c r="I69" s="86" t="str">
        <f>IFERROR(SUM(B69:H69)/('Site Description'!$E$33/10000),"")</f>
        <v/>
      </c>
    </row>
    <row r="70" spans="1:19" x14ac:dyDescent="0.25">
      <c r="A70" s="105" t="s">
        <v>88</v>
      </c>
      <c r="B70" s="93" t="str">
        <f>IF('Site Description'!$E$33="","", IF('Data Entry'!B66&gt;0,'Data Entry'!B66,0))</f>
        <v/>
      </c>
      <c r="C70" s="106" t="str">
        <f>IF('Site Description'!$E$33="","", IF('Data Entry'!C66&gt;0,'Data Entry'!C66,0))</f>
        <v/>
      </c>
      <c r="D70" s="84" t="str">
        <f>IF('Site Description'!$E$33="","", IF('Data Entry'!D66&gt;0,'Data Entry'!D66,0))</f>
        <v/>
      </c>
      <c r="E70" s="84" t="str">
        <f>IF('Site Description'!$E$33="","", IF('Data Entry'!E66&gt;0,'Data Entry'!E66,0))</f>
        <v/>
      </c>
      <c r="F70" s="84" t="str">
        <f>IF('Site Description'!$E$33="","", IF('Data Entry'!F66&gt;0,'Data Entry'!F66,0))</f>
        <v/>
      </c>
      <c r="G70" s="107" t="str">
        <f>IF('Site Description'!$E$33="","", IF('Data Entry'!G66&gt;0,'Data Entry'!G66,0))</f>
        <v/>
      </c>
      <c r="H70" s="108" t="str">
        <f>IF('Site Description'!$E$33="","", IF('Data Entry'!H66&gt;0,'Data Entry'!H66,0))</f>
        <v/>
      </c>
      <c r="I70" s="86" t="str">
        <f>IFERROR(SUM(B70:H70)/('Site Description'!$E$33/10000),"")</f>
        <v/>
      </c>
    </row>
    <row r="71" spans="1:19" x14ac:dyDescent="0.25">
      <c r="A71" s="111"/>
      <c r="B71" s="98"/>
      <c r="C71" s="99"/>
      <c r="D71" s="99"/>
      <c r="E71" s="99"/>
      <c r="F71" s="99"/>
      <c r="G71" s="99"/>
      <c r="H71" s="100"/>
      <c r="I71" s="86"/>
    </row>
    <row r="72" spans="1:19" x14ac:dyDescent="0.25">
      <c r="A72" s="112" t="s">
        <v>78</v>
      </c>
      <c r="B72" s="93" t="str">
        <f>IF('Site Description'!$E$33="","", IF('Data Entry'!B68&gt;0,'Data Entry'!B68,0))</f>
        <v/>
      </c>
      <c r="C72" s="84" t="str">
        <f>IF('Site Description'!$E$33="","", IF('Data Entry'!C68&gt;0,'Data Entry'!C68,0))</f>
        <v/>
      </c>
      <c r="D72" s="84" t="str">
        <f>IF('Site Description'!$E$33="","", IF('Data Entry'!D68&gt;0,'Data Entry'!D68,0))</f>
        <v/>
      </c>
      <c r="E72" s="84" t="str">
        <f>IF('Site Description'!$E$33="","", IF('Data Entry'!E68&gt;0,'Data Entry'!E68,0))</f>
        <v/>
      </c>
      <c r="F72" s="107" t="str">
        <f>IF('Site Description'!$E$33="","", IF('Data Entry'!F68&gt;0,'Data Entry'!F68,0))</f>
        <v/>
      </c>
      <c r="G72" s="107" t="str">
        <f>IF('Site Description'!$E$33="","", IF('Data Entry'!G68&gt;0,'Data Entry'!G68,0))</f>
        <v/>
      </c>
      <c r="H72" s="108" t="str">
        <f>IF('Site Description'!$E$33="","", IF('Data Entry'!H68&gt;0,'Data Entry'!H68,0))</f>
        <v/>
      </c>
      <c r="I72" s="86" t="str">
        <f>IFERROR(SUM(B72:H72)/('Site Description'!$E$33/10000),"")</f>
        <v/>
      </c>
    </row>
    <row r="73" spans="1:19" x14ac:dyDescent="0.25">
      <c r="A73" s="112" t="s">
        <v>79</v>
      </c>
      <c r="B73" s="93" t="str">
        <f>IF('Site Description'!$E$33="","", IF('Data Entry'!B69&gt;0,'Data Entry'!B69,0))</f>
        <v/>
      </c>
      <c r="C73" s="84" t="str">
        <f>IF('Site Description'!$E$33="","", IF('Data Entry'!C69&gt;0,'Data Entry'!C69,0))</f>
        <v/>
      </c>
      <c r="D73" s="84" t="str">
        <f>IF('Site Description'!$E$33="","", IF('Data Entry'!D69&gt;0,'Data Entry'!D69,0))</f>
        <v/>
      </c>
      <c r="E73" s="84" t="str">
        <f>IF('Site Description'!$E$33="","", IF('Data Entry'!E69&gt;0,'Data Entry'!E69,0))</f>
        <v/>
      </c>
      <c r="F73" s="84" t="str">
        <f>IF('Site Description'!$E$33="","", IF('Data Entry'!F69&gt;0,'Data Entry'!F69,0))</f>
        <v/>
      </c>
      <c r="G73" s="84" t="str">
        <f>IF('Site Description'!$E$33="","", IF('Data Entry'!G69&gt;0,'Data Entry'!G69,0))</f>
        <v/>
      </c>
      <c r="H73" s="85" t="str">
        <f>IF('Site Description'!$E$33="","", IF('Data Entry'!H69&gt;0,'Data Entry'!H69,0))</f>
        <v/>
      </c>
      <c r="I73" s="86" t="str">
        <f>IFERROR(SUM(B73:H73)/('Site Description'!$E$33/10000),"")</f>
        <v/>
      </c>
    </row>
    <row r="74" spans="1:19" x14ac:dyDescent="0.25">
      <c r="A74" s="112" t="s">
        <v>80</v>
      </c>
      <c r="B74" s="93" t="str">
        <f>IF('Site Description'!$E$33="","", IF('Data Entry'!B70&gt;0,'Data Entry'!B70,0))</f>
        <v/>
      </c>
      <c r="C74" s="84" t="str">
        <f>IF('Site Description'!$E$33="","", IF('Data Entry'!C70&gt;0,'Data Entry'!C70,0))</f>
        <v/>
      </c>
      <c r="D74" s="84" t="str">
        <f>IF('Site Description'!$E$33="","", IF('Data Entry'!D70&gt;0,'Data Entry'!D70,0))</f>
        <v/>
      </c>
      <c r="E74" s="84" t="str">
        <f>IF('Site Description'!$E$33="","", IF('Data Entry'!E70&gt;0,'Data Entry'!E70,0))</f>
        <v/>
      </c>
      <c r="F74" s="84" t="str">
        <f>IF('Site Description'!$E$33="","", IF('Data Entry'!F70&gt;0,'Data Entry'!F70,0))</f>
        <v/>
      </c>
      <c r="G74" s="84" t="str">
        <f>IF('Site Description'!$E$33="","", IF('Data Entry'!G70&gt;0,'Data Entry'!G70,0))</f>
        <v/>
      </c>
      <c r="H74" s="85" t="str">
        <f>IF('Site Description'!$E$33="","", IF('Data Entry'!H70&gt;0,'Data Entry'!H70,0))</f>
        <v/>
      </c>
      <c r="I74" s="86" t="str">
        <f>IFERROR(SUM(B74:H74)/('Site Description'!$E$33/10000),"")</f>
        <v/>
      </c>
    </row>
    <row r="75" spans="1:19" x14ac:dyDescent="0.25">
      <c r="A75" s="111" t="s">
        <v>92</v>
      </c>
      <c r="B75" s="93" t="str">
        <f>IF('Site Description'!$E$33="","", IF('Data Entry'!B71&gt;0,'Data Entry'!B71,0))</f>
        <v/>
      </c>
      <c r="C75" s="84" t="str">
        <f>IF('Site Description'!$E$33="","", IF('Data Entry'!C71&gt;0,'Data Entry'!C71,0))</f>
        <v/>
      </c>
      <c r="D75" s="84" t="str">
        <f>IF('Site Description'!$E$33="","", IF('Data Entry'!D71&gt;0,'Data Entry'!D71,0))</f>
        <v/>
      </c>
      <c r="E75" s="84" t="str">
        <f>IF('Site Description'!$E$33="","", IF('Data Entry'!E71&gt;0,'Data Entry'!E71,0))</f>
        <v/>
      </c>
      <c r="F75" s="84" t="str">
        <f>IF('Site Description'!$E$33="","", IF('Data Entry'!F71&gt;0,'Data Entry'!F71,0))</f>
        <v/>
      </c>
      <c r="G75" s="84" t="str">
        <f>IF('Site Description'!$E$33="","", IF('Data Entry'!G71&gt;0,'Data Entry'!G71,0))</f>
        <v/>
      </c>
      <c r="H75" s="85" t="str">
        <f>IF('Site Description'!$E$33="","", IF('Data Entry'!H71&gt;0,'Data Entry'!H71,0))</f>
        <v/>
      </c>
      <c r="I75" s="86" t="str">
        <f>IFERROR(SUM(B75:H75)/('Site Description'!$E$33/10000),"")</f>
        <v/>
      </c>
    </row>
    <row r="76" spans="1:19" x14ac:dyDescent="0.25">
      <c r="A76" s="112"/>
      <c r="B76" s="98"/>
      <c r="C76" s="99"/>
      <c r="D76" s="99"/>
      <c r="E76" s="99"/>
      <c r="F76" s="99"/>
      <c r="G76" s="99"/>
      <c r="H76" s="100"/>
      <c r="I76" s="86"/>
    </row>
    <row r="77" spans="1:19" x14ac:dyDescent="0.25">
      <c r="A77" s="112"/>
      <c r="B77" s="93" t="str">
        <f>IF('Site Description'!$E$33="","", IF('Data Entry'!B73&gt;0,'Data Entry'!B73,0))</f>
        <v/>
      </c>
      <c r="C77" s="84" t="str">
        <f>IF('Site Description'!$E$33="","", IF('Data Entry'!C73&gt;0,'Data Entry'!C73,0))</f>
        <v/>
      </c>
      <c r="D77" s="84" t="str">
        <f>IF('Site Description'!$E$33="","", IF('Data Entry'!D73&gt;0,'Data Entry'!D73,0))</f>
        <v/>
      </c>
      <c r="E77" s="84" t="str">
        <f>IF('Site Description'!$E$33="","", IF('Data Entry'!E73&gt;0,'Data Entry'!E73,0))</f>
        <v/>
      </c>
      <c r="F77" s="84" t="str">
        <f>IF('Site Description'!$E$33="","", IF('Data Entry'!F73&gt;0,'Data Entry'!F73,0))</f>
        <v/>
      </c>
      <c r="G77" s="84" t="str">
        <f>IF('Site Description'!$E$33="","", IF('Data Entry'!G73&gt;0,'Data Entry'!G73,0))</f>
        <v/>
      </c>
      <c r="H77" s="85" t="str">
        <f>IF('Site Description'!$E$33="","", IF('Data Entry'!H73&gt;0,'Data Entry'!H73,0))</f>
        <v/>
      </c>
      <c r="I77" s="86" t="str">
        <f>IFERROR(SUM(B77:H77)/('Site Description'!$E$33/10000),"")</f>
        <v/>
      </c>
    </row>
    <row r="78" spans="1:19" ht="14.4" thickBot="1" x14ac:dyDescent="0.3">
      <c r="A78" s="113"/>
      <c r="B78" s="114" t="str">
        <f>IF('Site Description'!$E$33="","", IF('Data Entry'!B74&gt;0,'Data Entry'!B74,0))</f>
        <v/>
      </c>
      <c r="C78" s="115" t="str">
        <f>IF('Site Description'!$E$33="","", IF('Data Entry'!C74&gt;0,'Data Entry'!C74,0))</f>
        <v/>
      </c>
      <c r="D78" s="115" t="str">
        <f>IF('Site Description'!$E$33="","", IF('Data Entry'!D74&gt;0,'Data Entry'!D74,0))</f>
        <v/>
      </c>
      <c r="E78" s="115" t="str">
        <f>IF('Site Description'!$E$33="","", IF('Data Entry'!E74&gt;0,'Data Entry'!E74,0))</f>
        <v/>
      </c>
      <c r="F78" s="115" t="str">
        <f>IF('Site Description'!$E$33="","", IF('Data Entry'!F74&gt;0,'Data Entry'!F74,0))</f>
        <v/>
      </c>
      <c r="G78" s="115" t="str">
        <f>IF('Site Description'!$E$33="","", IF('Data Entry'!G74&gt;0,'Data Entry'!G74,0))</f>
        <v/>
      </c>
      <c r="H78" s="116" t="str">
        <f>IF('Site Description'!$E$33="","", IF('Data Entry'!H74&gt;0,'Data Entry'!H74,0))</f>
        <v/>
      </c>
      <c r="I78" s="86" t="str">
        <f>IFERROR(SUM(B78:H78)/('Site Description'!$E$33/10000),"")</f>
        <v/>
      </c>
    </row>
    <row r="79" spans="1:19" ht="14.4" thickBot="1" x14ac:dyDescent="0.3">
      <c r="A79" s="68" t="s">
        <v>59</v>
      </c>
      <c r="B79" s="69" t="str">
        <f>IFERROR(SUM(B64:B78)/('Site Description'!$E$33/10000),"")</f>
        <v/>
      </c>
      <c r="C79" s="121" t="str">
        <f>IFERROR(SUM(C64:C78)/('Site Description'!$E$33/10000),"")</f>
        <v/>
      </c>
      <c r="D79" s="121" t="str">
        <f>IFERROR(SUM(D64:D78)/('Site Description'!$E$33/10000),"")</f>
        <v/>
      </c>
      <c r="E79" s="121" t="str">
        <f>IFERROR(SUM(E64:E78)/('Site Description'!$E$33/10000),"")</f>
        <v/>
      </c>
      <c r="F79" s="121" t="str">
        <f>IFERROR(SUM(F64:F78)/('Site Description'!$E$33/10000),"")</f>
        <v/>
      </c>
      <c r="G79" s="121" t="str">
        <f>IFERROR(SUM(G64:G78)/('Site Description'!$E$33/10000),"")</f>
        <v/>
      </c>
      <c r="H79" s="122" t="str">
        <f>IFERROR(SUM(H64:H78)/('Site Description'!$E$33/10000),"")</f>
        <v/>
      </c>
      <c r="I79" s="123" t="str">
        <f>IF(SUM(B79:H79)&gt;0,SUM(B79:H79),"")</f>
        <v/>
      </c>
      <c r="K79" s="131"/>
      <c r="L79" s="76"/>
      <c r="M79" s="76"/>
      <c r="N79" s="76"/>
      <c r="O79" s="76"/>
      <c r="P79" s="76"/>
      <c r="Q79" s="76"/>
      <c r="R79" s="76"/>
      <c r="S79" s="76"/>
    </row>
    <row r="80" spans="1:19" ht="14.4" thickBot="1" x14ac:dyDescent="0.3"/>
    <row r="81" spans="1:9" ht="15" thickBot="1" x14ac:dyDescent="0.35">
      <c r="A81" s="329" t="s">
        <v>36</v>
      </c>
      <c r="B81" s="330"/>
      <c r="C81" s="330"/>
      <c r="D81" s="330"/>
      <c r="E81" s="330"/>
      <c r="F81" s="330"/>
      <c r="G81" s="330"/>
      <c r="H81" s="71"/>
      <c r="I81" s="72"/>
    </row>
    <row r="82" spans="1:9" ht="14.4" x14ac:dyDescent="0.3">
      <c r="A82" s="74"/>
      <c r="B82" s="47" t="s">
        <v>55</v>
      </c>
      <c r="C82" s="331" t="s">
        <v>103</v>
      </c>
      <c r="D82" s="332"/>
      <c r="E82" s="332"/>
      <c r="F82" s="332"/>
      <c r="G82" s="332"/>
      <c r="H82" s="333"/>
      <c r="I82" s="78" t="s">
        <v>57</v>
      </c>
    </row>
    <row r="83" spans="1:9" x14ac:dyDescent="0.25">
      <c r="A83" s="46" t="s">
        <v>31</v>
      </c>
      <c r="B83" s="47" t="s">
        <v>99</v>
      </c>
      <c r="C83" s="48" t="s">
        <v>67</v>
      </c>
      <c r="D83" s="48" t="s">
        <v>68</v>
      </c>
      <c r="E83" s="48" t="s">
        <v>69</v>
      </c>
      <c r="F83" s="48" t="s">
        <v>70</v>
      </c>
      <c r="G83" s="48" t="s">
        <v>71</v>
      </c>
      <c r="H83" s="48" t="s">
        <v>72</v>
      </c>
      <c r="I83" s="81" t="s">
        <v>60</v>
      </c>
    </row>
    <row r="84" spans="1:9" x14ac:dyDescent="0.25">
      <c r="A84" s="82" t="s">
        <v>22</v>
      </c>
      <c r="B84" s="83" t="str">
        <f>IF('Site Description'!$F$33="","", IF('Data Entry'!B79&gt;0,'Data Entry'!B79,0))</f>
        <v/>
      </c>
      <c r="C84" s="84" t="str">
        <f>IF('Site Description'!$F$33="","", IF('Data Entry'!C79&gt;0,'Data Entry'!C79,0))</f>
        <v/>
      </c>
      <c r="D84" s="84" t="str">
        <f>IF('Site Description'!$F$33="","", IF('Data Entry'!D79&gt;0,'Data Entry'!D79,0))</f>
        <v/>
      </c>
      <c r="E84" s="84" t="str">
        <f>IF('Site Description'!$F$33="","", IF('Data Entry'!E79&gt;0,'Data Entry'!E79,0))</f>
        <v/>
      </c>
      <c r="F84" s="84" t="str">
        <f>IF('Site Description'!$F$33="","", IF('Data Entry'!F79&gt;0,'Data Entry'!F79,0))</f>
        <v/>
      </c>
      <c r="G84" s="84" t="str">
        <f>IF('Site Description'!$F$33="","", IF('Data Entry'!G79&gt;0,'Data Entry'!G79,0))</f>
        <v/>
      </c>
      <c r="H84" s="85" t="str">
        <f>IF('Site Description'!$F$33="","", IF('Data Entry'!H79&gt;0,'Data Entry'!H79,0))</f>
        <v/>
      </c>
      <c r="I84" s="86" t="str">
        <f>IFERROR(SUM(B84:H84)/('Site Description'!$F$33/10000),"")</f>
        <v/>
      </c>
    </row>
    <row r="85" spans="1:9" x14ac:dyDescent="0.25">
      <c r="A85" s="82" t="s">
        <v>30</v>
      </c>
      <c r="B85" s="93" t="str">
        <f>IF('Site Description'!$F$33="","", IF('Data Entry'!B80&gt;0,'Data Entry'!B80,0))</f>
        <v/>
      </c>
      <c r="C85" s="84" t="str">
        <f>IF('Site Description'!$F$33="","", IF('Data Entry'!C80&gt;0,'Data Entry'!C80,0))</f>
        <v/>
      </c>
      <c r="D85" s="84" t="str">
        <f>IF('Site Description'!$F$33="","", IF('Data Entry'!D80&gt;0,'Data Entry'!D80,0))</f>
        <v/>
      </c>
      <c r="E85" s="84" t="str">
        <f>IF('Site Description'!$F$33="","", IF('Data Entry'!E80&gt;0,'Data Entry'!E80,0))</f>
        <v/>
      </c>
      <c r="F85" s="84" t="str">
        <f>IF('Site Description'!$F$33="","", IF('Data Entry'!F80&gt;0,'Data Entry'!F80,0))</f>
        <v/>
      </c>
      <c r="G85" s="84" t="str">
        <f>IF('Site Description'!$F$33="","", IF('Data Entry'!G80&gt;0,'Data Entry'!G80,0))</f>
        <v/>
      </c>
      <c r="H85" s="85" t="str">
        <f>IF('Site Description'!$F$33="","", IF('Data Entry'!H80&gt;0,'Data Entry'!H80,0))</f>
        <v/>
      </c>
      <c r="I85" s="86" t="str">
        <f>IFERROR(SUM(B85:H85)/('Site Description'!$F$33/10000),"")</f>
        <v/>
      </c>
    </row>
    <row r="86" spans="1:9" x14ac:dyDescent="0.25">
      <c r="A86" s="82" t="s">
        <v>64</v>
      </c>
      <c r="B86" s="93" t="str">
        <f>IF('Site Description'!$F$33="","", IF('Data Entry'!B81&gt;0,'Data Entry'!B81,0))</f>
        <v/>
      </c>
      <c r="C86" s="84" t="str">
        <f>IF('Site Description'!$F$33="","", IF('Data Entry'!C81&gt;0,'Data Entry'!C81,0))</f>
        <v/>
      </c>
      <c r="D86" s="84" t="str">
        <f>IF('Site Description'!$F$33="","", IF('Data Entry'!D81&gt;0,'Data Entry'!D81,0))</f>
        <v/>
      </c>
      <c r="E86" s="84" t="str">
        <f>IF('Site Description'!$F$33="","", IF('Data Entry'!E81&gt;0,'Data Entry'!E81,0))</f>
        <v/>
      </c>
      <c r="F86" s="84" t="str">
        <f>IF('Site Description'!$F$33="","", IF('Data Entry'!F81&gt;0,'Data Entry'!F81,0))</f>
        <v/>
      </c>
      <c r="G86" s="84" t="str">
        <f>IF('Site Description'!$F$33="","", IF('Data Entry'!G81&gt;0,'Data Entry'!G81,0))</f>
        <v/>
      </c>
      <c r="H86" s="85" t="str">
        <f>IF('Site Description'!$F$33="","", IF('Data Entry'!H81&gt;0,'Data Entry'!H81,0))</f>
        <v/>
      </c>
      <c r="I86" s="86" t="str">
        <f>IFERROR(SUM(B86:H86)/('Site Description'!$F$33/10000),"")</f>
        <v/>
      </c>
    </row>
    <row r="87" spans="1:9" x14ac:dyDescent="0.25">
      <c r="A87" s="82" t="s">
        <v>65</v>
      </c>
      <c r="B87" s="93" t="str">
        <f>IF('Site Description'!$F$33="","", IF('Data Entry'!B82&gt;0,'Data Entry'!B82,0))</f>
        <v/>
      </c>
      <c r="C87" s="84" t="str">
        <f>IF('Site Description'!$F$33="","", IF('Data Entry'!C82&gt;0,'Data Entry'!C82,0))</f>
        <v/>
      </c>
      <c r="D87" s="84" t="str">
        <f>IF('Site Description'!$F$33="","", IF('Data Entry'!D82&gt;0,'Data Entry'!D82,0))</f>
        <v/>
      </c>
      <c r="E87" s="84" t="str">
        <f>IF('Site Description'!$F$33="","", IF('Data Entry'!E82&gt;0,'Data Entry'!E82,0))</f>
        <v/>
      </c>
      <c r="F87" s="84" t="str">
        <f>IF('Site Description'!$F$33="","", IF('Data Entry'!F82&gt;0,'Data Entry'!F82,0))</f>
        <v/>
      </c>
      <c r="G87" s="84" t="str">
        <f>IF('Site Description'!$F$33="","", IF('Data Entry'!G82&gt;0,'Data Entry'!G82,0))</f>
        <v/>
      </c>
      <c r="H87" s="85" t="str">
        <f>IF('Site Description'!$F$33="","", IF('Data Entry'!H82&gt;0,'Data Entry'!H82,0))</f>
        <v/>
      </c>
      <c r="I87" s="86" t="str">
        <f>IFERROR(SUM(B87:H87)/('Site Description'!$F$33/10000),"")</f>
        <v/>
      </c>
    </row>
    <row r="88" spans="1:9" x14ac:dyDescent="0.25">
      <c r="A88" s="82"/>
      <c r="B88" s="98"/>
      <c r="C88" s="99"/>
      <c r="D88" s="99"/>
      <c r="E88" s="99"/>
      <c r="F88" s="99"/>
      <c r="G88" s="99"/>
      <c r="H88" s="100"/>
      <c r="I88" s="86"/>
    </row>
    <row r="89" spans="1:9" x14ac:dyDescent="0.25">
      <c r="A89" s="105" t="s">
        <v>77</v>
      </c>
      <c r="B89" s="93" t="str">
        <f>IF('Site Description'!$F$33="","", IF('Data Entry'!B84&gt;0,'Data Entry'!B84,0))</f>
        <v/>
      </c>
      <c r="C89" s="106" t="str">
        <f>IF('Site Description'!$F$33="","", IF('Data Entry'!C84&gt;0,'Data Entry'!C84,0))</f>
        <v/>
      </c>
      <c r="D89" s="84" t="str">
        <f>IF('Site Description'!$F$33="","", IF('Data Entry'!D84&gt;0,'Data Entry'!D84,0))</f>
        <v/>
      </c>
      <c r="E89" s="84" t="str">
        <f>IF('Site Description'!$F$33="","", IF('Data Entry'!E84&gt;0,'Data Entry'!E84,0))</f>
        <v/>
      </c>
      <c r="F89" s="84" t="str">
        <f>IF('Site Description'!$F$33="","", IF('Data Entry'!F84&gt;0,'Data Entry'!F84,0))</f>
        <v/>
      </c>
      <c r="G89" s="107" t="str">
        <f>IF('Site Description'!$F$33="","", IF('Data Entry'!G84&gt;0,'Data Entry'!G84,0))</f>
        <v/>
      </c>
      <c r="H89" s="108" t="str">
        <f>IF('Site Description'!$F$33="","", IF('Data Entry'!H84&gt;0,'Data Entry'!H84,0))</f>
        <v/>
      </c>
      <c r="I89" s="86" t="str">
        <f>IFERROR(SUM(B89:H89)/('Site Description'!$F$33/10000),"")</f>
        <v/>
      </c>
    </row>
    <row r="90" spans="1:9" x14ac:dyDescent="0.25">
      <c r="A90" s="105" t="s">
        <v>88</v>
      </c>
      <c r="B90" s="93" t="str">
        <f>IF('Site Description'!$F$33="","", IF('Data Entry'!B85&gt;0,'Data Entry'!B85,0))</f>
        <v/>
      </c>
      <c r="C90" s="106" t="str">
        <f>IF('Site Description'!$F$33="","", IF('Data Entry'!C85&gt;0,'Data Entry'!C85,0))</f>
        <v/>
      </c>
      <c r="D90" s="84" t="str">
        <f>IF('Site Description'!$F$33="","", IF('Data Entry'!D85&gt;0,'Data Entry'!D85,0))</f>
        <v/>
      </c>
      <c r="E90" s="84" t="str">
        <f>IF('Site Description'!$F$33="","", IF('Data Entry'!E85&gt;0,'Data Entry'!E85,0))</f>
        <v/>
      </c>
      <c r="F90" s="84" t="str">
        <f>IF('Site Description'!$F$33="","", IF('Data Entry'!F85&gt;0,'Data Entry'!F85,0))</f>
        <v/>
      </c>
      <c r="G90" s="107" t="str">
        <f>IF('Site Description'!$F$33="","", IF('Data Entry'!G85&gt;0,'Data Entry'!G85,0))</f>
        <v/>
      </c>
      <c r="H90" s="108" t="str">
        <f>IF('Site Description'!$F$33="","", IF('Data Entry'!H85&gt;0,'Data Entry'!H85,0))</f>
        <v/>
      </c>
      <c r="I90" s="86" t="str">
        <f>IFERROR(SUM(B90:H90)/('Site Description'!$F$33/10000),"")</f>
        <v/>
      </c>
    </row>
    <row r="91" spans="1:9" x14ac:dyDescent="0.25">
      <c r="A91" s="111"/>
      <c r="B91" s="98"/>
      <c r="C91" s="99"/>
      <c r="D91" s="99"/>
      <c r="E91" s="99"/>
      <c r="F91" s="99"/>
      <c r="G91" s="99"/>
      <c r="H91" s="100"/>
      <c r="I91" s="86"/>
    </row>
    <row r="92" spans="1:9" x14ac:dyDescent="0.25">
      <c r="A92" s="112" t="s">
        <v>78</v>
      </c>
      <c r="B92" s="93" t="str">
        <f>IF('Site Description'!$F$33="","", IF('Data Entry'!B87&gt;0,'Data Entry'!B87,0))</f>
        <v/>
      </c>
      <c r="C92" s="84" t="str">
        <f>IF('Site Description'!$F$33="","", IF('Data Entry'!C87&gt;0,'Data Entry'!C87,0))</f>
        <v/>
      </c>
      <c r="D92" s="84" t="str">
        <f>IF('Site Description'!$F$33="","", IF('Data Entry'!D87&gt;0,'Data Entry'!D87,0))</f>
        <v/>
      </c>
      <c r="E92" s="84" t="str">
        <f>IF('Site Description'!$F$33="","", IF('Data Entry'!E87&gt;0,'Data Entry'!E87,0))</f>
        <v/>
      </c>
      <c r="F92" s="107" t="str">
        <f>IF('Site Description'!$F$33="","", IF('Data Entry'!F87&gt;0,'Data Entry'!F87,0))</f>
        <v/>
      </c>
      <c r="G92" s="107" t="str">
        <f>IF('Site Description'!$F$33="","", IF('Data Entry'!G87&gt;0,'Data Entry'!G87,0))</f>
        <v/>
      </c>
      <c r="H92" s="108" t="str">
        <f>IF('Site Description'!$F$33="","", IF('Data Entry'!H87&gt;0,'Data Entry'!H87,0))</f>
        <v/>
      </c>
      <c r="I92" s="86" t="str">
        <f>IFERROR(SUM(B92:H92)/('Site Description'!$F$33/10000),"")</f>
        <v/>
      </c>
    </row>
    <row r="93" spans="1:9" x14ac:dyDescent="0.25">
      <c r="A93" s="112" t="s">
        <v>79</v>
      </c>
      <c r="B93" s="93" t="str">
        <f>IF('Site Description'!$F$33="","", IF('Data Entry'!B88&gt;0,'Data Entry'!B88,0))</f>
        <v/>
      </c>
      <c r="C93" s="84" t="str">
        <f>IF('Site Description'!$F$33="","", IF('Data Entry'!C88&gt;0,'Data Entry'!C88,0))</f>
        <v/>
      </c>
      <c r="D93" s="84" t="str">
        <f>IF('Site Description'!$F$33="","", IF('Data Entry'!D88&gt;0,'Data Entry'!D88,0))</f>
        <v/>
      </c>
      <c r="E93" s="84" t="str">
        <f>IF('Site Description'!$F$33="","", IF('Data Entry'!E88&gt;0,'Data Entry'!E88,0))</f>
        <v/>
      </c>
      <c r="F93" s="84" t="str">
        <f>IF('Site Description'!$F$33="","", IF('Data Entry'!F88&gt;0,'Data Entry'!F88,0))</f>
        <v/>
      </c>
      <c r="G93" s="84" t="str">
        <f>IF('Site Description'!$F$33="","", IF('Data Entry'!G88&gt;0,'Data Entry'!G88,0))</f>
        <v/>
      </c>
      <c r="H93" s="85" t="str">
        <f>IF('Site Description'!$F$33="","", IF('Data Entry'!H88&gt;0,'Data Entry'!H88,0))</f>
        <v/>
      </c>
      <c r="I93" s="86" t="str">
        <f>IFERROR(SUM(B93:H93)/('Site Description'!$F$33/10000),"")</f>
        <v/>
      </c>
    </row>
    <row r="94" spans="1:9" x14ac:dyDescent="0.25">
      <c r="A94" s="112" t="s">
        <v>80</v>
      </c>
      <c r="B94" s="93" t="str">
        <f>IF('Site Description'!$F$33="","", IF('Data Entry'!B89&gt;0,'Data Entry'!B89,0))</f>
        <v/>
      </c>
      <c r="C94" s="84" t="str">
        <f>IF('Site Description'!$F$33="","", IF('Data Entry'!C89&gt;0,'Data Entry'!C89,0))</f>
        <v/>
      </c>
      <c r="D94" s="84" t="str">
        <f>IF('Site Description'!$F$33="","", IF('Data Entry'!D89&gt;0,'Data Entry'!D89,0))</f>
        <v/>
      </c>
      <c r="E94" s="84" t="str">
        <f>IF('Site Description'!$F$33="","", IF('Data Entry'!E89&gt;0,'Data Entry'!E89,0))</f>
        <v/>
      </c>
      <c r="F94" s="84" t="str">
        <f>IF('Site Description'!$F$33="","", IF('Data Entry'!F89&gt;0,'Data Entry'!F89,0))</f>
        <v/>
      </c>
      <c r="G94" s="84" t="str">
        <f>IF('Site Description'!$F$33="","", IF('Data Entry'!G89&gt;0,'Data Entry'!G89,0))</f>
        <v/>
      </c>
      <c r="H94" s="85" t="str">
        <f>IF('Site Description'!$F$33="","", IF('Data Entry'!H89&gt;0,'Data Entry'!H89,0))</f>
        <v/>
      </c>
      <c r="I94" s="86" t="str">
        <f>IFERROR(SUM(B94:H94)/('Site Description'!$F$33/10000),"")</f>
        <v/>
      </c>
    </row>
    <row r="95" spans="1:9" x14ac:dyDescent="0.25">
      <c r="A95" s="111" t="s">
        <v>92</v>
      </c>
      <c r="B95" s="93" t="str">
        <f>IF('Site Description'!$F$33="","", IF('Data Entry'!B90&gt;0,'Data Entry'!B90,0))</f>
        <v/>
      </c>
      <c r="C95" s="84" t="str">
        <f>IF('Site Description'!$F$33="","", IF('Data Entry'!C90&gt;0,'Data Entry'!C90,0))</f>
        <v/>
      </c>
      <c r="D95" s="84" t="str">
        <f>IF('Site Description'!$F$33="","", IF('Data Entry'!D90&gt;0,'Data Entry'!D90,0))</f>
        <v/>
      </c>
      <c r="E95" s="84" t="str">
        <f>IF('Site Description'!$F$33="","", IF('Data Entry'!E90&gt;0,'Data Entry'!E90,0))</f>
        <v/>
      </c>
      <c r="F95" s="84" t="str">
        <f>IF('Site Description'!$F$33="","", IF('Data Entry'!F90&gt;0,'Data Entry'!F90,0))</f>
        <v/>
      </c>
      <c r="G95" s="84" t="str">
        <f>IF('Site Description'!$F$33="","", IF('Data Entry'!G90&gt;0,'Data Entry'!G90,0))</f>
        <v/>
      </c>
      <c r="H95" s="85" t="str">
        <f>IF('Site Description'!$F$33="","", IF('Data Entry'!H90&gt;0,'Data Entry'!H90,0))</f>
        <v/>
      </c>
      <c r="I95" s="86" t="str">
        <f>IFERROR(SUM(B95:H95)/('Site Description'!$F$33/10000),"")</f>
        <v/>
      </c>
    </row>
    <row r="96" spans="1:9" x14ac:dyDescent="0.25">
      <c r="A96" s="112"/>
      <c r="B96" s="98"/>
      <c r="C96" s="99"/>
      <c r="D96" s="99"/>
      <c r="E96" s="99"/>
      <c r="F96" s="99"/>
      <c r="G96" s="99"/>
      <c r="H96" s="100"/>
      <c r="I96" s="86"/>
    </row>
    <row r="97" spans="1:9" x14ac:dyDescent="0.25">
      <c r="A97" s="112"/>
      <c r="B97" s="93" t="str">
        <f>IF('Site Description'!$F$33="","", IF('Data Entry'!B92&gt;0,'Data Entry'!B92,0))</f>
        <v/>
      </c>
      <c r="C97" s="84" t="str">
        <f>IF('Site Description'!$F$33="","", IF('Data Entry'!C92&gt;0,'Data Entry'!C92,0))</f>
        <v/>
      </c>
      <c r="D97" s="84" t="str">
        <f>IF('Site Description'!$F$33="","", IF('Data Entry'!D92&gt;0,'Data Entry'!D92,0))</f>
        <v/>
      </c>
      <c r="E97" s="84" t="str">
        <f>IF('Site Description'!$F$33="","", IF('Data Entry'!E92&gt;0,'Data Entry'!E92,0))</f>
        <v/>
      </c>
      <c r="F97" s="84" t="str">
        <f>IF('Site Description'!$F$33="","", IF('Data Entry'!F92&gt;0,'Data Entry'!F92,0))</f>
        <v/>
      </c>
      <c r="G97" s="84" t="str">
        <f>IF('Site Description'!$F$33="","", IF('Data Entry'!G92&gt;0,'Data Entry'!G92,0))</f>
        <v/>
      </c>
      <c r="H97" s="85" t="str">
        <f>IF('Site Description'!$F$33="","", IF('Data Entry'!H92&gt;0,'Data Entry'!H92,0))</f>
        <v/>
      </c>
      <c r="I97" s="86" t="str">
        <f>IFERROR(SUM(B97:H97)/('Site Description'!$F$33/10000),"")</f>
        <v/>
      </c>
    </row>
    <row r="98" spans="1:9" ht="14.4" thickBot="1" x14ac:dyDescent="0.3">
      <c r="A98" s="113"/>
      <c r="B98" s="114" t="str">
        <f>IF('Site Description'!$F$33="","", IF('Data Entry'!B93&gt;0,'Data Entry'!B93,0))</f>
        <v/>
      </c>
      <c r="C98" s="115" t="str">
        <f>IF('Site Description'!$F$33="","", IF('Data Entry'!C93&gt;0,'Data Entry'!C93,0))</f>
        <v/>
      </c>
      <c r="D98" s="115" t="str">
        <f>IF('Site Description'!$F$33="","", IF('Data Entry'!D93&gt;0,'Data Entry'!D93,0))</f>
        <v/>
      </c>
      <c r="E98" s="115" t="str">
        <f>IF('Site Description'!$F$33="","", IF('Data Entry'!E93&gt;0,'Data Entry'!E93,0))</f>
        <v/>
      </c>
      <c r="F98" s="115" t="str">
        <f>IF('Site Description'!$F$33="","", IF('Data Entry'!F93&gt;0,'Data Entry'!F93,0))</f>
        <v/>
      </c>
      <c r="G98" s="115" t="str">
        <f>IF('Site Description'!$F$33="","", IF('Data Entry'!G93&gt;0,'Data Entry'!G93,0))</f>
        <v/>
      </c>
      <c r="H98" s="116" t="str">
        <f>IF('Site Description'!$F$33="","", IF('Data Entry'!H93&gt;0,'Data Entry'!H93,0))</f>
        <v/>
      </c>
      <c r="I98" s="86" t="str">
        <f>IFERROR(SUM(B98:H98)/('Site Description'!$F$33/10000),"")</f>
        <v/>
      </c>
    </row>
    <row r="99" spans="1:9" ht="14.4" thickBot="1" x14ac:dyDescent="0.3">
      <c r="A99" s="68" t="s">
        <v>59</v>
      </c>
      <c r="B99" s="69" t="str">
        <f>IFERROR(SUM(B84:B98)/('Site Description'!$F$33/10000),"")</f>
        <v/>
      </c>
      <c r="C99" s="121" t="str">
        <f>IFERROR(SUM(C84:C98)/('Site Description'!$F$33/10000),"")</f>
        <v/>
      </c>
      <c r="D99" s="121" t="str">
        <f>IFERROR(SUM(D84:D98)/('Site Description'!$F$33/10000),"")</f>
        <v/>
      </c>
      <c r="E99" s="121" t="str">
        <f>IFERROR(SUM(E84:E98)/('Site Description'!$F$33/10000),"")</f>
        <v/>
      </c>
      <c r="F99" s="121" t="str">
        <f>IFERROR(SUM(F84:F98)/('Site Description'!$F$33/10000),"")</f>
        <v/>
      </c>
      <c r="G99" s="121" t="str">
        <f>IFERROR(SUM(G84:G98)/('Site Description'!$F$33/10000),"")</f>
        <v/>
      </c>
      <c r="H99" s="122" t="str">
        <f>IFERROR(SUM(H84:H98)/('Site Description'!$F$33/10000),"")</f>
        <v/>
      </c>
      <c r="I99" s="123" t="str">
        <f>IF(SUM(B99:H99)&gt;0,SUM(B99:H99),"")</f>
        <v/>
      </c>
    </row>
    <row r="100" spans="1:9" ht="14.4" thickBot="1" x14ac:dyDescent="0.3"/>
    <row r="101" spans="1:9" ht="15" thickBot="1" x14ac:dyDescent="0.35">
      <c r="A101" s="329" t="s">
        <v>37</v>
      </c>
      <c r="B101" s="330"/>
      <c r="C101" s="330"/>
      <c r="D101" s="330"/>
      <c r="E101" s="330"/>
      <c r="F101" s="330"/>
      <c r="G101" s="330"/>
      <c r="H101" s="71"/>
      <c r="I101" s="72"/>
    </row>
    <row r="102" spans="1:9" ht="14.4" x14ac:dyDescent="0.3">
      <c r="A102" s="74"/>
      <c r="B102" s="47" t="s">
        <v>55</v>
      </c>
      <c r="C102" s="331" t="s">
        <v>103</v>
      </c>
      <c r="D102" s="332"/>
      <c r="E102" s="332"/>
      <c r="F102" s="332"/>
      <c r="G102" s="332"/>
      <c r="H102" s="333"/>
      <c r="I102" s="78" t="s">
        <v>57</v>
      </c>
    </row>
    <row r="103" spans="1:9" x14ac:dyDescent="0.25">
      <c r="A103" s="46" t="s">
        <v>31</v>
      </c>
      <c r="B103" s="47" t="s">
        <v>99</v>
      </c>
      <c r="C103" s="48" t="s">
        <v>67</v>
      </c>
      <c r="D103" s="48" t="s">
        <v>68</v>
      </c>
      <c r="E103" s="48" t="s">
        <v>69</v>
      </c>
      <c r="F103" s="48" t="s">
        <v>70</v>
      </c>
      <c r="G103" s="48" t="s">
        <v>71</v>
      </c>
      <c r="H103" s="48" t="s">
        <v>72</v>
      </c>
      <c r="I103" s="81" t="s">
        <v>60</v>
      </c>
    </row>
    <row r="104" spans="1:9" x14ac:dyDescent="0.25">
      <c r="A104" s="82" t="s">
        <v>22</v>
      </c>
      <c r="B104" s="83" t="str">
        <f>IF('Site Description'!$G$33="","", IF('Data Entry'!B98&gt;0,'Data Entry'!B98,0))</f>
        <v/>
      </c>
      <c r="C104" s="84" t="str">
        <f>IF('Site Description'!$G$33="","", IF('Data Entry'!C98&gt;0,'Data Entry'!C98,0))</f>
        <v/>
      </c>
      <c r="D104" s="84" t="str">
        <f>IF('Site Description'!$G$33="","", IF('Data Entry'!D98&gt;0,'Data Entry'!D98,0))</f>
        <v/>
      </c>
      <c r="E104" s="84" t="str">
        <f>IF('Site Description'!$G$33="","", IF('Data Entry'!E98&gt;0,'Data Entry'!E98,0))</f>
        <v/>
      </c>
      <c r="F104" s="84" t="str">
        <f>IF('Site Description'!$G$33="","", IF('Data Entry'!F98&gt;0,'Data Entry'!F98,0))</f>
        <v/>
      </c>
      <c r="G104" s="84" t="str">
        <f>IF('Site Description'!$G$33="","", IF('Data Entry'!G98&gt;0,'Data Entry'!G98,0))</f>
        <v/>
      </c>
      <c r="H104" s="85" t="str">
        <f>IF('Site Description'!$G$33="","", IF('Data Entry'!H98&gt;0,'Data Entry'!H98,0))</f>
        <v/>
      </c>
      <c r="I104" s="86" t="str">
        <f>IFERROR(SUM(B104:H104)/('Site Description'!$G$33/10000),"")</f>
        <v/>
      </c>
    </row>
    <row r="105" spans="1:9" x14ac:dyDescent="0.25">
      <c r="A105" s="82" t="s">
        <v>30</v>
      </c>
      <c r="B105" s="93" t="str">
        <f>IF('Site Description'!$G$33="","", IF('Data Entry'!B99&gt;0,'Data Entry'!B99,0))</f>
        <v/>
      </c>
      <c r="C105" s="84" t="str">
        <f>IF('Site Description'!$G$33="","", IF('Data Entry'!C99&gt;0,'Data Entry'!C99,0))</f>
        <v/>
      </c>
      <c r="D105" s="84" t="str">
        <f>IF('Site Description'!$G$33="","", IF('Data Entry'!D99&gt;0,'Data Entry'!D99,0))</f>
        <v/>
      </c>
      <c r="E105" s="84" t="str">
        <f>IF('Site Description'!$G$33="","", IF('Data Entry'!E99&gt;0,'Data Entry'!E99,0))</f>
        <v/>
      </c>
      <c r="F105" s="84" t="str">
        <f>IF('Site Description'!$G$33="","", IF('Data Entry'!F99&gt;0,'Data Entry'!F99,0))</f>
        <v/>
      </c>
      <c r="G105" s="84" t="str">
        <f>IF('Site Description'!$G$33="","", IF('Data Entry'!G99&gt;0,'Data Entry'!G99,0))</f>
        <v/>
      </c>
      <c r="H105" s="85" t="str">
        <f>IF('Site Description'!$G$33="","", IF('Data Entry'!H99&gt;0,'Data Entry'!H99,0))</f>
        <v/>
      </c>
      <c r="I105" s="86" t="str">
        <f>IFERROR(SUM(B105:H105)/('Site Description'!$G$33/10000),"")</f>
        <v/>
      </c>
    </row>
    <row r="106" spans="1:9" x14ac:dyDescent="0.25">
      <c r="A106" s="82" t="s">
        <v>64</v>
      </c>
      <c r="B106" s="93" t="str">
        <f>IF('Site Description'!$G$33="","", IF('Data Entry'!B100&gt;0,'Data Entry'!B100,0))</f>
        <v/>
      </c>
      <c r="C106" s="84" t="str">
        <f>IF('Site Description'!$G$33="","", IF('Data Entry'!C100&gt;0,'Data Entry'!C100,0))</f>
        <v/>
      </c>
      <c r="D106" s="84" t="str">
        <f>IF('Site Description'!$G$33="","", IF('Data Entry'!D100&gt;0,'Data Entry'!D100,0))</f>
        <v/>
      </c>
      <c r="E106" s="84" t="str">
        <f>IF('Site Description'!$G$33="","", IF('Data Entry'!E100&gt;0,'Data Entry'!E100,0))</f>
        <v/>
      </c>
      <c r="F106" s="84" t="str">
        <f>IF('Site Description'!$G$33="","", IF('Data Entry'!F100&gt;0,'Data Entry'!F100,0))</f>
        <v/>
      </c>
      <c r="G106" s="84" t="str">
        <f>IF('Site Description'!$G$33="","", IF('Data Entry'!G100&gt;0,'Data Entry'!G100,0))</f>
        <v/>
      </c>
      <c r="H106" s="85" t="str">
        <f>IF('Site Description'!$G$33="","", IF('Data Entry'!H100&gt;0,'Data Entry'!H100,0))</f>
        <v/>
      </c>
      <c r="I106" s="86" t="str">
        <f>IFERROR(SUM(B106:H106)/('Site Description'!$G$33/10000),"")</f>
        <v/>
      </c>
    </row>
    <row r="107" spans="1:9" x14ac:dyDescent="0.25">
      <c r="A107" s="82" t="s">
        <v>65</v>
      </c>
      <c r="B107" s="93" t="str">
        <f>IF('Site Description'!$G$33="","", IF('Data Entry'!B101&gt;0,'Data Entry'!B101,0))</f>
        <v/>
      </c>
      <c r="C107" s="84" t="str">
        <f>IF('Site Description'!$G$33="","", IF('Data Entry'!C101&gt;0,'Data Entry'!C101,0))</f>
        <v/>
      </c>
      <c r="D107" s="84" t="str">
        <f>IF('Site Description'!$G$33="","", IF('Data Entry'!D101&gt;0,'Data Entry'!D101,0))</f>
        <v/>
      </c>
      <c r="E107" s="84" t="str">
        <f>IF('Site Description'!$G$33="","", IF('Data Entry'!E101&gt;0,'Data Entry'!E101,0))</f>
        <v/>
      </c>
      <c r="F107" s="84" t="str">
        <f>IF('Site Description'!$G$33="","", IF('Data Entry'!F101&gt;0,'Data Entry'!F101,0))</f>
        <v/>
      </c>
      <c r="G107" s="84" t="str">
        <f>IF('Site Description'!$G$33="","", IF('Data Entry'!G101&gt;0,'Data Entry'!G101,0))</f>
        <v/>
      </c>
      <c r="H107" s="85" t="str">
        <f>IF('Site Description'!$G$33="","", IF('Data Entry'!H101&gt;0,'Data Entry'!H101,0))</f>
        <v/>
      </c>
      <c r="I107" s="86" t="str">
        <f>IFERROR(SUM(B107:H107)/('Site Description'!$G$33/10000),"")</f>
        <v/>
      </c>
    </row>
    <row r="108" spans="1:9" x14ac:dyDescent="0.25">
      <c r="A108" s="82"/>
      <c r="B108" s="98"/>
      <c r="C108" s="99"/>
      <c r="D108" s="99"/>
      <c r="E108" s="99"/>
      <c r="F108" s="99"/>
      <c r="G108" s="99"/>
      <c r="H108" s="100"/>
      <c r="I108" s="86"/>
    </row>
    <row r="109" spans="1:9" x14ac:dyDescent="0.25">
      <c r="A109" s="105" t="s">
        <v>77</v>
      </c>
      <c r="B109" s="93" t="str">
        <f>IF('Site Description'!$G$33="","", IF('Data Entry'!B103&gt;0,'Data Entry'!B103,0))</f>
        <v/>
      </c>
      <c r="C109" s="106" t="str">
        <f>IF('Site Description'!$G$33="","", IF('Data Entry'!C103&gt;0,'Data Entry'!C103,0))</f>
        <v/>
      </c>
      <c r="D109" s="84" t="str">
        <f>IF('Site Description'!$G$33="","", IF('Data Entry'!D103&gt;0,'Data Entry'!D103,0))</f>
        <v/>
      </c>
      <c r="E109" s="84" t="str">
        <f>IF('Site Description'!$G$33="","", IF('Data Entry'!E103&gt;0,'Data Entry'!E103,0))</f>
        <v/>
      </c>
      <c r="F109" s="84" t="str">
        <f>IF('Site Description'!$G$33="","", IF('Data Entry'!F103&gt;0,'Data Entry'!F103,0))</f>
        <v/>
      </c>
      <c r="G109" s="107" t="str">
        <f>IF('Site Description'!$G$33="","", IF('Data Entry'!G103&gt;0,'Data Entry'!G103,0))</f>
        <v/>
      </c>
      <c r="H109" s="108" t="str">
        <f>IF('Site Description'!$G$33="","", IF('Data Entry'!H103&gt;0,'Data Entry'!H103,0))</f>
        <v/>
      </c>
      <c r="I109" s="86" t="str">
        <f>IFERROR(SUM(B109:H109)/('Site Description'!$G$33/10000),"")</f>
        <v/>
      </c>
    </row>
    <row r="110" spans="1:9" x14ac:dyDescent="0.25">
      <c r="A110" s="105" t="s">
        <v>88</v>
      </c>
      <c r="B110" s="93" t="str">
        <f>IF('Site Description'!$G$33="","", IF('Data Entry'!B104&gt;0,'Data Entry'!B104,0))</f>
        <v/>
      </c>
      <c r="C110" s="106" t="str">
        <f>IF('Site Description'!$G$33="","", IF('Data Entry'!C104&gt;0,'Data Entry'!C104,0))</f>
        <v/>
      </c>
      <c r="D110" s="84" t="str">
        <f>IF('Site Description'!$G$33="","", IF('Data Entry'!D104&gt;0,'Data Entry'!D104,0))</f>
        <v/>
      </c>
      <c r="E110" s="84" t="str">
        <f>IF('Site Description'!$G$33="","", IF('Data Entry'!E104&gt;0,'Data Entry'!E104,0))</f>
        <v/>
      </c>
      <c r="F110" s="84" t="str">
        <f>IF('Site Description'!$G$33="","", IF('Data Entry'!F104&gt;0,'Data Entry'!F104,0))</f>
        <v/>
      </c>
      <c r="G110" s="107" t="str">
        <f>IF('Site Description'!$G$33="","", IF('Data Entry'!G104&gt;0,'Data Entry'!G104,0))</f>
        <v/>
      </c>
      <c r="H110" s="108" t="str">
        <f>IF('Site Description'!$G$33="","", IF('Data Entry'!H104&gt;0,'Data Entry'!H104,0))</f>
        <v/>
      </c>
      <c r="I110" s="86" t="str">
        <f>IFERROR(SUM(B110:H110)/('Site Description'!$G$33/10000),"")</f>
        <v/>
      </c>
    </row>
    <row r="111" spans="1:9" x14ac:dyDescent="0.25">
      <c r="A111" s="111"/>
      <c r="B111" s="98"/>
      <c r="C111" s="99"/>
      <c r="D111" s="99"/>
      <c r="E111" s="99"/>
      <c r="F111" s="99"/>
      <c r="G111" s="99"/>
      <c r="H111" s="100"/>
      <c r="I111" s="86"/>
    </row>
    <row r="112" spans="1:9" x14ac:dyDescent="0.25">
      <c r="A112" s="112" t="s">
        <v>78</v>
      </c>
      <c r="B112" s="93" t="str">
        <f>IF('Site Description'!$G$33="","", IF('Data Entry'!B106&gt;0,'Data Entry'!B106,0))</f>
        <v/>
      </c>
      <c r="C112" s="84" t="str">
        <f>IF('Site Description'!$G$33="","", IF('Data Entry'!C106&gt;0,'Data Entry'!C106,0))</f>
        <v/>
      </c>
      <c r="D112" s="84" t="str">
        <f>IF('Site Description'!$G$33="","", IF('Data Entry'!D106&gt;0,'Data Entry'!D106,0))</f>
        <v/>
      </c>
      <c r="E112" s="84" t="str">
        <f>IF('Site Description'!$G$33="","", IF('Data Entry'!E106&gt;0,'Data Entry'!E106,0))</f>
        <v/>
      </c>
      <c r="F112" s="107" t="str">
        <f>IF('Site Description'!$G$33="","", IF('Data Entry'!F106&gt;0,'Data Entry'!F106,0))</f>
        <v/>
      </c>
      <c r="G112" s="107" t="str">
        <f>IF('Site Description'!$G$33="","", IF('Data Entry'!G106&gt;0,'Data Entry'!G106,0))</f>
        <v/>
      </c>
      <c r="H112" s="108" t="str">
        <f>IF('Site Description'!$G$33="","", IF('Data Entry'!H106&gt;0,'Data Entry'!H106,0))</f>
        <v/>
      </c>
      <c r="I112" s="86" t="str">
        <f>IFERROR(SUM(B112:H112)/('Site Description'!$G$33/10000),"")</f>
        <v/>
      </c>
    </row>
    <row r="113" spans="1:10" x14ac:dyDescent="0.25">
      <c r="A113" s="112" t="s">
        <v>79</v>
      </c>
      <c r="B113" s="93" t="str">
        <f>IF('Site Description'!$G$33="","", IF('Data Entry'!B107&gt;0,'Data Entry'!B107,0))</f>
        <v/>
      </c>
      <c r="C113" s="84" t="str">
        <f>IF('Site Description'!$G$33="","", IF('Data Entry'!C107&gt;0,'Data Entry'!C107,0))</f>
        <v/>
      </c>
      <c r="D113" s="84" t="str">
        <f>IF('Site Description'!$G$33="","", IF('Data Entry'!D107&gt;0,'Data Entry'!D107,0))</f>
        <v/>
      </c>
      <c r="E113" s="84" t="str">
        <f>IF('Site Description'!$G$33="","", IF('Data Entry'!E107&gt;0,'Data Entry'!E107,0))</f>
        <v/>
      </c>
      <c r="F113" s="84" t="str">
        <f>IF('Site Description'!$G$33="","", IF('Data Entry'!F107&gt;0,'Data Entry'!F107,0))</f>
        <v/>
      </c>
      <c r="G113" s="84" t="str">
        <f>IF('Site Description'!$G$33="","", IF('Data Entry'!G107&gt;0,'Data Entry'!G107,0))</f>
        <v/>
      </c>
      <c r="H113" s="85" t="str">
        <f>IF('Site Description'!$G$33="","", IF('Data Entry'!H107&gt;0,'Data Entry'!H107,0))</f>
        <v/>
      </c>
      <c r="I113" s="86" t="str">
        <f>IFERROR(SUM(B113:H113)/('Site Description'!$G$33/10000),"")</f>
        <v/>
      </c>
    </row>
    <row r="114" spans="1:10" x14ac:dyDescent="0.25">
      <c r="A114" s="112" t="s">
        <v>80</v>
      </c>
      <c r="B114" s="93" t="str">
        <f>IF('Site Description'!$G$33="","", IF('Data Entry'!B108&gt;0,'Data Entry'!B108,0))</f>
        <v/>
      </c>
      <c r="C114" s="84" t="str">
        <f>IF('Site Description'!$G$33="","", IF('Data Entry'!C108&gt;0,'Data Entry'!C108,0))</f>
        <v/>
      </c>
      <c r="D114" s="84" t="str">
        <f>IF('Site Description'!$G$33="","", IF('Data Entry'!D108&gt;0,'Data Entry'!D108,0))</f>
        <v/>
      </c>
      <c r="E114" s="84" t="str">
        <f>IF('Site Description'!$G$33="","", IF('Data Entry'!E108&gt;0,'Data Entry'!E108,0))</f>
        <v/>
      </c>
      <c r="F114" s="84" t="str">
        <f>IF('Site Description'!$G$33="","", IF('Data Entry'!F108&gt;0,'Data Entry'!F108,0))</f>
        <v/>
      </c>
      <c r="G114" s="84" t="str">
        <f>IF('Site Description'!$G$33="","", IF('Data Entry'!G108&gt;0,'Data Entry'!G108,0))</f>
        <v/>
      </c>
      <c r="H114" s="85" t="str">
        <f>IF('Site Description'!$G$33="","", IF('Data Entry'!H108&gt;0,'Data Entry'!H108,0))</f>
        <v/>
      </c>
      <c r="I114" s="86" t="str">
        <f>IFERROR(SUM(B114:H114)/('Site Description'!$G$33/10000),"")</f>
        <v/>
      </c>
    </row>
    <row r="115" spans="1:10" x14ac:dyDescent="0.25">
      <c r="A115" s="111" t="s">
        <v>92</v>
      </c>
      <c r="B115" s="93" t="str">
        <f>IF('Site Description'!$G$33="","", IF('Data Entry'!B109&gt;0,'Data Entry'!B109,0))</f>
        <v/>
      </c>
      <c r="C115" s="84" t="str">
        <f>IF('Site Description'!$G$33="","", IF('Data Entry'!C109&gt;0,'Data Entry'!C109,0))</f>
        <v/>
      </c>
      <c r="D115" s="84" t="str">
        <f>IF('Site Description'!$G$33="","", IF('Data Entry'!D109&gt;0,'Data Entry'!D109,0))</f>
        <v/>
      </c>
      <c r="E115" s="84" t="str">
        <f>IF('Site Description'!$G$33="","", IF('Data Entry'!E109&gt;0,'Data Entry'!E109,0))</f>
        <v/>
      </c>
      <c r="F115" s="84" t="str">
        <f>IF('Site Description'!$G$33="","", IF('Data Entry'!F109&gt;0,'Data Entry'!F109,0))</f>
        <v/>
      </c>
      <c r="G115" s="84" t="str">
        <f>IF('Site Description'!$G$33="","", IF('Data Entry'!G109&gt;0,'Data Entry'!G109,0))</f>
        <v/>
      </c>
      <c r="H115" s="85" t="str">
        <f>IF('Site Description'!$G$33="","", IF('Data Entry'!H109&gt;0,'Data Entry'!H109,0))</f>
        <v/>
      </c>
      <c r="I115" s="86" t="str">
        <f>IFERROR(SUM(B115:H115)/('Site Description'!$G$33/10000),"")</f>
        <v/>
      </c>
    </row>
    <row r="116" spans="1:10" x14ac:dyDescent="0.25">
      <c r="A116" s="112"/>
      <c r="B116" s="98"/>
      <c r="C116" s="99"/>
      <c r="D116" s="99"/>
      <c r="E116" s="99"/>
      <c r="F116" s="99"/>
      <c r="G116" s="99"/>
      <c r="H116" s="100"/>
      <c r="I116" s="86"/>
      <c r="J116" s="76"/>
    </row>
    <row r="117" spans="1:10" x14ac:dyDescent="0.25">
      <c r="A117" s="112"/>
      <c r="B117" s="93" t="str">
        <f>IF('Site Description'!$G$33="","", IF('Data Entry'!B111&gt;0,'Data Entry'!B111,0))</f>
        <v/>
      </c>
      <c r="C117" s="84" t="str">
        <f>IF('Site Description'!$G$33="","", IF('Data Entry'!C111&gt;0,'Data Entry'!C111,0))</f>
        <v/>
      </c>
      <c r="D117" s="84" t="str">
        <f>IF('Site Description'!$G$33="","", IF('Data Entry'!D111&gt;0,'Data Entry'!D111,0))</f>
        <v/>
      </c>
      <c r="E117" s="84" t="str">
        <f>IF('Site Description'!$G$33="","", IF('Data Entry'!E111&gt;0,'Data Entry'!E111,0))</f>
        <v/>
      </c>
      <c r="F117" s="84" t="str">
        <f>IF('Site Description'!$G$33="","", IF('Data Entry'!F111&gt;0,'Data Entry'!F111,0))</f>
        <v/>
      </c>
      <c r="G117" s="84" t="str">
        <f>IF('Site Description'!$G$33="","", IF('Data Entry'!G111&gt;0,'Data Entry'!G111,0))</f>
        <v/>
      </c>
      <c r="H117" s="85" t="str">
        <f>IF('Site Description'!$G$33="","", IF('Data Entry'!H111&gt;0,'Data Entry'!H111,0))</f>
        <v/>
      </c>
      <c r="I117" s="86" t="str">
        <f>IFERROR(SUM(B117:H117)/('Site Description'!$G$33/10000),"")</f>
        <v/>
      </c>
    </row>
    <row r="118" spans="1:10" ht="15" thickBot="1" x14ac:dyDescent="0.35">
      <c r="A118" s="113"/>
      <c r="B118" s="114" t="str">
        <f>IF('Site Description'!$G$33="","", IF('Data Entry'!B112&gt;0,'Data Entry'!B112,0))</f>
        <v/>
      </c>
      <c r="C118" s="115" t="str">
        <f>IF('Site Description'!$G$33="","", IF('Data Entry'!C112&gt;0,'Data Entry'!C112,0))</f>
        <v/>
      </c>
      <c r="D118" s="115" t="str">
        <f>IF('Site Description'!$G$33="","", IF('Data Entry'!D112&gt;0,'Data Entry'!D112,0))</f>
        <v/>
      </c>
      <c r="E118" s="115" t="str">
        <f>IF('Site Description'!$G$33="","", IF('Data Entry'!E112&gt;0,'Data Entry'!E112,0))</f>
        <v/>
      </c>
      <c r="F118" s="115" t="str">
        <f>IF('Site Description'!$G$33="","", IF('Data Entry'!F112&gt;0,'Data Entry'!F112,0))</f>
        <v/>
      </c>
      <c r="G118" s="115" t="str">
        <f>IF('Site Description'!$G$33="","", IF('Data Entry'!G112&gt;0,'Data Entry'!G112,0))</f>
        <v/>
      </c>
      <c r="H118" s="116" t="str">
        <f>IF('Site Description'!$G$33="","", IF('Data Entry'!H112&gt;0,'Data Entry'!H112,0))</f>
        <v/>
      </c>
      <c r="I118" s="86" t="str">
        <f>IFERROR(SUM(B118:H118)/('Site Description'!$G$33/10000),"")</f>
        <v/>
      </c>
      <c r="J118" s="73"/>
    </row>
    <row r="119" spans="1:10" ht="14.4" thickBot="1" x14ac:dyDescent="0.3">
      <c r="A119" s="68" t="s">
        <v>59</v>
      </c>
      <c r="B119" s="69" t="str">
        <f>IFERROR(SUM(B104:B118)/('Site Description'!$G$33/10000),"")</f>
        <v/>
      </c>
      <c r="C119" s="121" t="str">
        <f>IFERROR(SUM(C104:C118)/('Site Description'!$G$33/10000),"")</f>
        <v/>
      </c>
      <c r="D119" s="121" t="str">
        <f>IFERROR(SUM(D104:D118)/('Site Description'!$G$33/10000),"")</f>
        <v/>
      </c>
      <c r="E119" s="121" t="str">
        <f>IFERROR(SUM(E104:E118)/('Site Description'!$G$33/10000),"")</f>
        <v/>
      </c>
      <c r="F119" s="121" t="str">
        <f>IFERROR(SUM(F104:F118)/('Site Description'!$G$33/10000),"")</f>
        <v/>
      </c>
      <c r="G119" s="121" t="str">
        <f>IFERROR(SUM(G104:G118)/('Site Description'!$G$33/10000),"")</f>
        <v/>
      </c>
      <c r="H119" s="122" t="str">
        <f>IFERROR(SUM(H104:H118)/('Site Description'!$G$33/10000),"")</f>
        <v/>
      </c>
      <c r="I119" s="123" t="str">
        <f>IF(SUM(B119:H119)&gt;0,SUM(B119:H119),"")</f>
        <v/>
      </c>
    </row>
    <row r="120" spans="1:10" ht="14.4" thickBot="1" x14ac:dyDescent="0.3"/>
    <row r="121" spans="1:10" ht="15" thickBot="1" x14ac:dyDescent="0.35">
      <c r="A121" s="329" t="s">
        <v>38</v>
      </c>
      <c r="B121" s="330"/>
      <c r="C121" s="330"/>
      <c r="D121" s="330"/>
      <c r="E121" s="330"/>
      <c r="F121" s="330"/>
      <c r="G121" s="330"/>
      <c r="H121" s="71"/>
      <c r="I121" s="72"/>
    </row>
    <row r="122" spans="1:10" ht="14.4" x14ac:dyDescent="0.3">
      <c r="A122" s="74"/>
      <c r="B122" s="47" t="s">
        <v>55</v>
      </c>
      <c r="C122" s="331" t="s">
        <v>103</v>
      </c>
      <c r="D122" s="332"/>
      <c r="E122" s="332"/>
      <c r="F122" s="332"/>
      <c r="G122" s="332"/>
      <c r="H122" s="333"/>
      <c r="I122" s="78" t="s">
        <v>57</v>
      </c>
    </row>
    <row r="123" spans="1:10" x14ac:dyDescent="0.25">
      <c r="A123" s="46" t="s">
        <v>31</v>
      </c>
      <c r="B123" s="47" t="s">
        <v>99</v>
      </c>
      <c r="C123" s="48" t="s">
        <v>67</v>
      </c>
      <c r="D123" s="48" t="s">
        <v>68</v>
      </c>
      <c r="E123" s="48" t="s">
        <v>69</v>
      </c>
      <c r="F123" s="48" t="s">
        <v>70</v>
      </c>
      <c r="G123" s="48" t="s">
        <v>71</v>
      </c>
      <c r="H123" s="48" t="s">
        <v>72</v>
      </c>
      <c r="I123" s="81" t="s">
        <v>60</v>
      </c>
    </row>
    <row r="124" spans="1:10" x14ac:dyDescent="0.25">
      <c r="A124" s="82" t="s">
        <v>22</v>
      </c>
      <c r="B124" s="83" t="str">
        <f>IF('Site Description'!$H$33="","", IF('Data Entry'!B117&gt;0,'Data Entry'!B117,0))</f>
        <v/>
      </c>
      <c r="C124" s="84" t="str">
        <f>IF('Site Description'!$H$33="","", IF('Data Entry'!C117&gt;0,'Data Entry'!C117,0))</f>
        <v/>
      </c>
      <c r="D124" s="84" t="str">
        <f>IF('Site Description'!$H$33="","", IF('Data Entry'!D117&gt;0,'Data Entry'!D117,0))</f>
        <v/>
      </c>
      <c r="E124" s="84" t="str">
        <f>IF('Site Description'!$H$33="","", IF('Data Entry'!E117&gt;0,'Data Entry'!E117,0))</f>
        <v/>
      </c>
      <c r="F124" s="84" t="str">
        <f>IF('Site Description'!$H$33="","", IF('Data Entry'!F117&gt;0,'Data Entry'!F117,0))</f>
        <v/>
      </c>
      <c r="G124" s="84" t="str">
        <f>IF('Site Description'!$H$33="","", IF('Data Entry'!G117&gt;0,'Data Entry'!G117,0))</f>
        <v/>
      </c>
      <c r="H124" s="85" t="str">
        <f>IF('Site Description'!$H$33="","", IF('Data Entry'!H117&gt;0,'Data Entry'!H117,0))</f>
        <v/>
      </c>
      <c r="I124" s="86" t="str">
        <f>IFERROR(SUM(B124:H124)/('Site Description'!$H$33/10000),"")</f>
        <v/>
      </c>
    </row>
    <row r="125" spans="1:10" x14ac:dyDescent="0.25">
      <c r="A125" s="82" t="s">
        <v>30</v>
      </c>
      <c r="B125" s="93" t="str">
        <f>IF('Site Description'!$H$33="","", IF('Data Entry'!B118&gt;0,'Data Entry'!B118,0))</f>
        <v/>
      </c>
      <c r="C125" s="84" t="str">
        <f>IF('Site Description'!$H$33="","", IF('Data Entry'!C118&gt;0,'Data Entry'!C118,0))</f>
        <v/>
      </c>
      <c r="D125" s="84" t="str">
        <f>IF('Site Description'!$H$33="","", IF('Data Entry'!D118&gt;0,'Data Entry'!D118,0))</f>
        <v/>
      </c>
      <c r="E125" s="84" t="str">
        <f>IF('Site Description'!$H$33="","", IF('Data Entry'!E118&gt;0,'Data Entry'!E118,0))</f>
        <v/>
      </c>
      <c r="F125" s="84" t="str">
        <f>IF('Site Description'!$H$33="","", IF('Data Entry'!F118&gt;0,'Data Entry'!F118,0))</f>
        <v/>
      </c>
      <c r="G125" s="84" t="str">
        <f>IF('Site Description'!$H$33="","", IF('Data Entry'!G118&gt;0,'Data Entry'!G118,0))</f>
        <v/>
      </c>
      <c r="H125" s="85" t="str">
        <f>IF('Site Description'!$H$33="","", IF('Data Entry'!H118&gt;0,'Data Entry'!H118,0))</f>
        <v/>
      </c>
      <c r="I125" s="86" t="str">
        <f>IFERROR(SUM(B125:H125)/('Site Description'!$H$33/10000),"")</f>
        <v/>
      </c>
    </row>
    <row r="126" spans="1:10" x14ac:dyDescent="0.25">
      <c r="A126" s="82" t="s">
        <v>64</v>
      </c>
      <c r="B126" s="93" t="str">
        <f>IF('Site Description'!$H$33="","", IF('Data Entry'!B119&gt;0,'Data Entry'!B119,0))</f>
        <v/>
      </c>
      <c r="C126" s="84" t="str">
        <f>IF('Site Description'!$H$33="","", IF('Data Entry'!C119&gt;0,'Data Entry'!C119,0))</f>
        <v/>
      </c>
      <c r="D126" s="84" t="str">
        <f>IF('Site Description'!$H$33="","", IF('Data Entry'!D119&gt;0,'Data Entry'!D119,0))</f>
        <v/>
      </c>
      <c r="E126" s="84" t="str">
        <f>IF('Site Description'!$H$33="","", IF('Data Entry'!E119&gt;0,'Data Entry'!E119,0))</f>
        <v/>
      </c>
      <c r="F126" s="84" t="str">
        <f>IF('Site Description'!$H$33="","", IF('Data Entry'!F119&gt;0,'Data Entry'!F119,0))</f>
        <v/>
      </c>
      <c r="G126" s="84" t="str">
        <f>IF('Site Description'!$H$33="","", IF('Data Entry'!G119&gt;0,'Data Entry'!G119,0))</f>
        <v/>
      </c>
      <c r="H126" s="85" t="str">
        <f>IF('Site Description'!$H$33="","", IF('Data Entry'!H119&gt;0,'Data Entry'!H119,0))</f>
        <v/>
      </c>
      <c r="I126" s="86" t="str">
        <f>IFERROR(SUM(B126:H126)/('Site Description'!$H$33/10000),"")</f>
        <v/>
      </c>
    </row>
    <row r="127" spans="1:10" x14ac:dyDescent="0.25">
      <c r="A127" s="82" t="s">
        <v>65</v>
      </c>
      <c r="B127" s="93" t="str">
        <f>IF('Site Description'!$H$33="","", IF('Data Entry'!B120&gt;0,'Data Entry'!B120,0))</f>
        <v/>
      </c>
      <c r="C127" s="84" t="str">
        <f>IF('Site Description'!$H$33="","", IF('Data Entry'!C120&gt;0,'Data Entry'!C120,0))</f>
        <v/>
      </c>
      <c r="D127" s="84" t="str">
        <f>IF('Site Description'!$H$33="","", IF('Data Entry'!D120&gt;0,'Data Entry'!D120,0))</f>
        <v/>
      </c>
      <c r="E127" s="84" t="str">
        <f>IF('Site Description'!$H$33="","", IF('Data Entry'!E120&gt;0,'Data Entry'!E120,0))</f>
        <v/>
      </c>
      <c r="F127" s="84" t="str">
        <f>IF('Site Description'!$H$33="","", IF('Data Entry'!F120&gt;0,'Data Entry'!F120,0))</f>
        <v/>
      </c>
      <c r="G127" s="84" t="str">
        <f>IF('Site Description'!$H$33="","", IF('Data Entry'!G120&gt;0,'Data Entry'!G120,0))</f>
        <v/>
      </c>
      <c r="H127" s="85" t="str">
        <f>IF('Site Description'!$H$33="","", IF('Data Entry'!H120&gt;0,'Data Entry'!H120,0))</f>
        <v/>
      </c>
      <c r="I127" s="86" t="str">
        <f>IFERROR(SUM(B127:H127)/('Site Description'!$H$33/10000),"")</f>
        <v/>
      </c>
    </row>
    <row r="128" spans="1:10" x14ac:dyDescent="0.25">
      <c r="A128" s="82"/>
      <c r="B128" s="98"/>
      <c r="C128" s="99"/>
      <c r="D128" s="99"/>
      <c r="E128" s="99"/>
      <c r="F128" s="99"/>
      <c r="G128" s="99"/>
      <c r="H128" s="100"/>
      <c r="I128" s="86"/>
    </row>
    <row r="129" spans="1:19" x14ac:dyDescent="0.25">
      <c r="A129" s="105" t="s">
        <v>77</v>
      </c>
      <c r="B129" s="93" t="str">
        <f>IF('Site Description'!$H$33="","", IF('Data Entry'!B122&gt;0,'Data Entry'!B122,0))</f>
        <v/>
      </c>
      <c r="C129" s="106" t="str">
        <f>IF('Site Description'!$H$33="","", IF('Data Entry'!C122&gt;0,'Data Entry'!C122,0))</f>
        <v/>
      </c>
      <c r="D129" s="84" t="str">
        <f>IF('Site Description'!$H$33="","", IF('Data Entry'!D122&gt;0,'Data Entry'!D122,0))</f>
        <v/>
      </c>
      <c r="E129" s="84" t="str">
        <f>IF('Site Description'!$H$33="","", IF('Data Entry'!E122&gt;0,'Data Entry'!E122,0))</f>
        <v/>
      </c>
      <c r="F129" s="84" t="str">
        <f>IF('Site Description'!$H$33="","", IF('Data Entry'!F122&gt;0,'Data Entry'!F122,0))</f>
        <v/>
      </c>
      <c r="G129" s="107" t="str">
        <f>IF('Site Description'!$H$33="","", IF('Data Entry'!G122&gt;0,'Data Entry'!G122,0))</f>
        <v/>
      </c>
      <c r="H129" s="108" t="str">
        <f>IF('Site Description'!$H$33="","", IF('Data Entry'!H122&gt;0,'Data Entry'!H122,0))</f>
        <v/>
      </c>
      <c r="I129" s="86" t="str">
        <f>IFERROR(SUM(B129:H129)/('Site Description'!$H$33/10000),"")</f>
        <v/>
      </c>
    </row>
    <row r="130" spans="1:19" x14ac:dyDescent="0.25">
      <c r="A130" s="105" t="s">
        <v>88</v>
      </c>
      <c r="B130" s="93" t="str">
        <f>IF('Site Description'!$H$33="","", IF('Data Entry'!B123&gt;0,'Data Entry'!B123,0))</f>
        <v/>
      </c>
      <c r="C130" s="106" t="str">
        <f>IF('Site Description'!$H$33="","", IF('Data Entry'!C123&gt;0,'Data Entry'!C123,0))</f>
        <v/>
      </c>
      <c r="D130" s="84" t="str">
        <f>IF('Site Description'!$H$33="","", IF('Data Entry'!D123&gt;0,'Data Entry'!D123,0))</f>
        <v/>
      </c>
      <c r="E130" s="84" t="str">
        <f>IF('Site Description'!$H$33="","", IF('Data Entry'!E123&gt;0,'Data Entry'!E123,0))</f>
        <v/>
      </c>
      <c r="F130" s="84" t="str">
        <f>IF('Site Description'!$H$33="","", IF('Data Entry'!F123&gt;0,'Data Entry'!F123,0))</f>
        <v/>
      </c>
      <c r="G130" s="107" t="str">
        <f>IF('Site Description'!$H$33="","", IF('Data Entry'!G123&gt;0,'Data Entry'!G123,0))</f>
        <v/>
      </c>
      <c r="H130" s="108" t="str">
        <f>IF('Site Description'!$H$33="","", IF('Data Entry'!H123&gt;0,'Data Entry'!H123,0))</f>
        <v/>
      </c>
      <c r="I130" s="86" t="str">
        <f>IFERROR(SUM(B130:H130)/('Site Description'!$H$33/10000),"")</f>
        <v/>
      </c>
    </row>
    <row r="131" spans="1:19" x14ac:dyDescent="0.25">
      <c r="A131" s="111"/>
      <c r="B131" s="98"/>
      <c r="C131" s="99"/>
      <c r="D131" s="99"/>
      <c r="E131" s="99"/>
      <c r="F131" s="99"/>
      <c r="G131" s="99"/>
      <c r="H131" s="100"/>
      <c r="I131" s="86"/>
    </row>
    <row r="132" spans="1:19" x14ac:dyDescent="0.25">
      <c r="A132" s="112" t="s">
        <v>78</v>
      </c>
      <c r="B132" s="93" t="str">
        <f>IF('Site Description'!$H$33="","", IF('Data Entry'!B125&gt;0,'Data Entry'!B125,0))</f>
        <v/>
      </c>
      <c r="C132" s="84" t="str">
        <f>IF('Site Description'!$H$33="","", IF('Data Entry'!C125&gt;0,'Data Entry'!C125,0))</f>
        <v/>
      </c>
      <c r="D132" s="84" t="str">
        <f>IF('Site Description'!$H$33="","", IF('Data Entry'!D125&gt;0,'Data Entry'!D125,0))</f>
        <v/>
      </c>
      <c r="E132" s="84" t="str">
        <f>IF('Site Description'!$H$33="","", IF('Data Entry'!E125&gt;0,'Data Entry'!E125,0))</f>
        <v/>
      </c>
      <c r="F132" s="107" t="str">
        <f>IF('Site Description'!$H$33="","", IF('Data Entry'!F125&gt;0,'Data Entry'!F125,0))</f>
        <v/>
      </c>
      <c r="G132" s="107" t="str">
        <f>IF('Site Description'!$H$33="","", IF('Data Entry'!G125&gt;0,'Data Entry'!G125,0))</f>
        <v/>
      </c>
      <c r="H132" s="108" t="str">
        <f>IF('Site Description'!$H$33="","", IF('Data Entry'!H125&gt;0,'Data Entry'!H125,0))</f>
        <v/>
      </c>
      <c r="I132" s="86" t="str">
        <f>IFERROR(SUM(B132:H132)/('Site Description'!$H$33/10000),"")</f>
        <v/>
      </c>
    </row>
    <row r="133" spans="1:19" x14ac:dyDescent="0.25">
      <c r="A133" s="112" t="s">
        <v>79</v>
      </c>
      <c r="B133" s="93" t="str">
        <f>IF('Site Description'!$H$33="","", IF('Data Entry'!B126&gt;0,'Data Entry'!B126,0))</f>
        <v/>
      </c>
      <c r="C133" s="84" t="str">
        <f>IF('Site Description'!$H$33="","", IF('Data Entry'!C126&gt;0,'Data Entry'!C126,0))</f>
        <v/>
      </c>
      <c r="D133" s="84" t="str">
        <f>IF('Site Description'!$H$33="","", IF('Data Entry'!D126&gt;0,'Data Entry'!D126,0))</f>
        <v/>
      </c>
      <c r="E133" s="84" t="str">
        <f>IF('Site Description'!$H$33="","", IF('Data Entry'!E126&gt;0,'Data Entry'!E126,0))</f>
        <v/>
      </c>
      <c r="F133" s="84" t="str">
        <f>IF('Site Description'!$H$33="","", IF('Data Entry'!F126&gt;0,'Data Entry'!F126,0))</f>
        <v/>
      </c>
      <c r="G133" s="84" t="str">
        <f>IF('Site Description'!$H$33="","", IF('Data Entry'!G126&gt;0,'Data Entry'!G126,0))</f>
        <v/>
      </c>
      <c r="H133" s="85" t="str">
        <f>IF('Site Description'!$H$33="","", IF('Data Entry'!H126&gt;0,'Data Entry'!H126,0))</f>
        <v/>
      </c>
      <c r="I133" s="86" t="str">
        <f>IFERROR(SUM(B133:H133)/('Site Description'!$H$33/10000),"")</f>
        <v/>
      </c>
      <c r="J133" s="76"/>
    </row>
    <row r="134" spans="1:19" x14ac:dyDescent="0.25">
      <c r="A134" s="112" t="s">
        <v>80</v>
      </c>
      <c r="B134" s="93" t="str">
        <f>IF('Site Description'!$H$33="","", IF('Data Entry'!B127&gt;0,'Data Entry'!B127,0))</f>
        <v/>
      </c>
      <c r="C134" s="84" t="str">
        <f>IF('Site Description'!$H$33="","", IF('Data Entry'!C127&gt;0,'Data Entry'!C127,0))</f>
        <v/>
      </c>
      <c r="D134" s="84" t="str">
        <f>IF('Site Description'!$H$33="","", IF('Data Entry'!D127&gt;0,'Data Entry'!D127,0))</f>
        <v/>
      </c>
      <c r="E134" s="84" t="str">
        <f>IF('Site Description'!$H$33="","", IF('Data Entry'!E127&gt;0,'Data Entry'!E127,0))</f>
        <v/>
      </c>
      <c r="F134" s="84" t="str">
        <f>IF('Site Description'!$H$33="","", IF('Data Entry'!F127&gt;0,'Data Entry'!F127,0))</f>
        <v/>
      </c>
      <c r="G134" s="84" t="str">
        <f>IF('Site Description'!$H$33="","", IF('Data Entry'!G127&gt;0,'Data Entry'!G127,0))</f>
        <v/>
      </c>
      <c r="H134" s="85" t="str">
        <f>IF('Site Description'!$H$33="","", IF('Data Entry'!H127&gt;0,'Data Entry'!H127,0))</f>
        <v/>
      </c>
      <c r="I134" s="86" t="str">
        <f>IFERROR(SUM(B134:H134)/('Site Description'!$H$33/10000),"")</f>
        <v/>
      </c>
    </row>
    <row r="135" spans="1:19" ht="14.4" x14ac:dyDescent="0.3">
      <c r="A135" s="111" t="s">
        <v>92</v>
      </c>
      <c r="B135" s="93" t="str">
        <f>IF('Site Description'!$H$33="","", IF('Data Entry'!B128&gt;0,'Data Entry'!B128,0))</f>
        <v/>
      </c>
      <c r="C135" s="84" t="str">
        <f>IF('Site Description'!$H$33="","", IF('Data Entry'!C128&gt;0,'Data Entry'!C128,0))</f>
        <v/>
      </c>
      <c r="D135" s="84" t="str">
        <f>IF('Site Description'!$H$33="","", IF('Data Entry'!D128&gt;0,'Data Entry'!D128,0))</f>
        <v/>
      </c>
      <c r="E135" s="84" t="str">
        <f>IF('Site Description'!$H$33="","", IF('Data Entry'!E128&gt;0,'Data Entry'!E128,0))</f>
        <v/>
      </c>
      <c r="F135" s="84" t="str">
        <f>IF('Site Description'!$H$33="","", IF('Data Entry'!F128&gt;0,'Data Entry'!F128,0))</f>
        <v/>
      </c>
      <c r="G135" s="84" t="str">
        <f>IF('Site Description'!$H$33="","", IF('Data Entry'!G128&gt;0,'Data Entry'!G128,0))</f>
        <v/>
      </c>
      <c r="H135" s="85" t="str">
        <f>IF('Site Description'!$H$33="","", IF('Data Entry'!H128&gt;0,'Data Entry'!H128,0))</f>
        <v/>
      </c>
      <c r="I135" s="86" t="str">
        <f>IFERROR(SUM(B135:H135)/('Site Description'!$H$33/10000),"")</f>
        <v/>
      </c>
      <c r="J135" s="73"/>
    </row>
    <row r="136" spans="1:19" x14ac:dyDescent="0.25">
      <c r="A136" s="112"/>
      <c r="B136" s="98"/>
      <c r="C136" s="99"/>
      <c r="D136" s="99"/>
      <c r="E136" s="99"/>
      <c r="F136" s="99"/>
      <c r="G136" s="99"/>
      <c r="H136" s="100"/>
      <c r="I136" s="86"/>
      <c r="J136" s="76"/>
    </row>
    <row r="137" spans="1:19" x14ac:dyDescent="0.25">
      <c r="A137" s="112"/>
      <c r="B137" s="93" t="str">
        <f>IF('Site Description'!$H$33="","", IF('Data Entry'!B130&gt;0,'Data Entry'!B130,0))</f>
        <v/>
      </c>
      <c r="C137" s="84" t="str">
        <f>IF('Site Description'!$H$33="","", IF('Data Entry'!C130&gt;0,'Data Entry'!C130,0))</f>
        <v/>
      </c>
      <c r="D137" s="84" t="str">
        <f>IF('Site Description'!$H$33="","", IF('Data Entry'!D130&gt;0,'Data Entry'!D130,0))</f>
        <v/>
      </c>
      <c r="E137" s="84" t="str">
        <f>IF('Site Description'!$H$33="","", IF('Data Entry'!E130&gt;0,'Data Entry'!E130,0))</f>
        <v/>
      </c>
      <c r="F137" s="84" t="str">
        <f>IF('Site Description'!$H$33="","", IF('Data Entry'!F130&gt;0,'Data Entry'!F130,0))</f>
        <v/>
      </c>
      <c r="G137" s="84" t="str">
        <f>IF('Site Description'!$H$33="","", IF('Data Entry'!G130&gt;0,'Data Entry'!G130,0))</f>
        <v/>
      </c>
      <c r="H137" s="85" t="str">
        <f>IF('Site Description'!$H$33="","", IF('Data Entry'!H130&gt;0,'Data Entry'!H130,0))</f>
        <v/>
      </c>
      <c r="I137" s="86" t="str">
        <f>IFERROR(SUM(B137:H137)/('Site Description'!$H$33/10000),"")</f>
        <v/>
      </c>
      <c r="J137" s="76"/>
      <c r="K137" s="131"/>
      <c r="L137" s="76"/>
      <c r="M137" s="76"/>
      <c r="N137" s="76"/>
      <c r="O137" s="76"/>
      <c r="P137" s="76"/>
      <c r="Q137" s="76"/>
      <c r="R137" s="76"/>
      <c r="S137" s="76"/>
    </row>
    <row r="138" spans="1:19" ht="14.4" thickBot="1" x14ac:dyDescent="0.3">
      <c r="A138" s="113"/>
      <c r="B138" s="114" t="str">
        <f>IF('Site Description'!$H$33="","", IF('Data Entry'!B131&gt;0,'Data Entry'!B131,0))</f>
        <v/>
      </c>
      <c r="C138" s="115" t="str">
        <f>IF('Site Description'!$H$33="","", IF('Data Entry'!C131&gt;0,'Data Entry'!C131,0))</f>
        <v/>
      </c>
      <c r="D138" s="115" t="str">
        <f>IF('Site Description'!$H$33="","", IF('Data Entry'!D131&gt;0,'Data Entry'!D131,0))</f>
        <v/>
      </c>
      <c r="E138" s="115" t="str">
        <f>IF('Site Description'!$H$33="","", IF('Data Entry'!E131&gt;0,'Data Entry'!E131,0))</f>
        <v/>
      </c>
      <c r="F138" s="115" t="str">
        <f>IF('Site Description'!$H$33="","", IF('Data Entry'!F131&gt;0,'Data Entry'!F131,0))</f>
        <v/>
      </c>
      <c r="G138" s="115" t="str">
        <f>IF('Site Description'!$H$33="","", IF('Data Entry'!G131&gt;0,'Data Entry'!G131,0))</f>
        <v/>
      </c>
      <c r="H138" s="116" t="str">
        <f>IF('Site Description'!$H$33="","", IF('Data Entry'!H131&gt;0,'Data Entry'!H131,0))</f>
        <v/>
      </c>
      <c r="I138" s="86" t="str">
        <f>IFERROR(SUM(B138:H138)/('Site Description'!$H$33/10000),"")</f>
        <v/>
      </c>
    </row>
    <row r="139" spans="1:19" ht="14.4" thickBot="1" x14ac:dyDescent="0.3">
      <c r="A139" s="68" t="s">
        <v>59</v>
      </c>
      <c r="B139" s="69" t="str">
        <f>IFERROR(SUM(B124:B138)/('Site Description'!$H$33/10000),"")</f>
        <v/>
      </c>
      <c r="C139" s="121" t="str">
        <f>IFERROR(SUM(C124:C138)/('Site Description'!$H$33/10000),"")</f>
        <v/>
      </c>
      <c r="D139" s="121" t="str">
        <f>IFERROR(SUM(D124:D138)/('Site Description'!$H$33/10000),"")</f>
        <v/>
      </c>
      <c r="E139" s="121" t="str">
        <f>IFERROR(SUM(E124:E138)/('Site Description'!$H$33/10000),"")</f>
        <v/>
      </c>
      <c r="F139" s="121" t="str">
        <f>IFERROR(SUM(F124:F138)/('Site Description'!$H$33/10000),"")</f>
        <v/>
      </c>
      <c r="G139" s="121" t="str">
        <f>IFERROR(SUM(G124:G138)/('Site Description'!$H$33/10000),"")</f>
        <v/>
      </c>
      <c r="H139" s="122" t="str">
        <f>IFERROR(SUM(H124:H138)/('Site Description'!$H$33/10000),"")</f>
        <v/>
      </c>
      <c r="I139" s="123" t="str">
        <f>IF(SUM(B139:H139)&gt;0,SUM(B139:H139),"")</f>
        <v/>
      </c>
    </row>
    <row r="140" spans="1:19" ht="14.4" thickBot="1" x14ac:dyDescent="0.3"/>
    <row r="141" spans="1:19" ht="15" thickBot="1" x14ac:dyDescent="0.35">
      <c r="A141" s="329" t="s">
        <v>39</v>
      </c>
      <c r="B141" s="330"/>
      <c r="C141" s="330"/>
      <c r="D141" s="330"/>
      <c r="E141" s="330"/>
      <c r="F141" s="330"/>
      <c r="G141" s="330"/>
      <c r="H141" s="71"/>
      <c r="I141" s="72"/>
    </row>
    <row r="142" spans="1:19" ht="14.4" x14ac:dyDescent="0.3">
      <c r="A142" s="74"/>
      <c r="B142" s="47" t="s">
        <v>55</v>
      </c>
      <c r="C142" s="331" t="s">
        <v>103</v>
      </c>
      <c r="D142" s="332"/>
      <c r="E142" s="332"/>
      <c r="F142" s="332"/>
      <c r="G142" s="332"/>
      <c r="H142" s="333"/>
      <c r="I142" s="78" t="s">
        <v>57</v>
      </c>
    </row>
    <row r="143" spans="1:19" x14ac:dyDescent="0.25">
      <c r="A143" s="46" t="s">
        <v>31</v>
      </c>
      <c r="B143" s="47" t="s">
        <v>99</v>
      </c>
      <c r="C143" s="48" t="s">
        <v>67</v>
      </c>
      <c r="D143" s="48" t="s">
        <v>68</v>
      </c>
      <c r="E143" s="48" t="s">
        <v>69</v>
      </c>
      <c r="F143" s="48" t="s">
        <v>70</v>
      </c>
      <c r="G143" s="48" t="s">
        <v>71</v>
      </c>
      <c r="H143" s="48" t="s">
        <v>72</v>
      </c>
      <c r="I143" s="81" t="s">
        <v>60</v>
      </c>
    </row>
    <row r="144" spans="1:19" x14ac:dyDescent="0.25">
      <c r="A144" s="82" t="s">
        <v>22</v>
      </c>
      <c r="B144" s="83" t="str">
        <f>IF('Site Description'!$I$33="","", IF('Data Entry'!B136&gt;0,'Data Entry'!B136,0))</f>
        <v/>
      </c>
      <c r="C144" s="84" t="str">
        <f>IF('Site Description'!$I$33="","", IF('Data Entry'!C136&gt;0,'Data Entry'!C136,0))</f>
        <v/>
      </c>
      <c r="D144" s="84" t="str">
        <f>IF('Site Description'!$I$33="","", IF('Data Entry'!D136&gt;0,'Data Entry'!D136,0))</f>
        <v/>
      </c>
      <c r="E144" s="84" t="str">
        <f>IF('Site Description'!$I$33="","", IF('Data Entry'!E136&gt;0,'Data Entry'!E136,0))</f>
        <v/>
      </c>
      <c r="F144" s="84" t="str">
        <f>IF('Site Description'!$I$33="","", IF('Data Entry'!F136&gt;0,'Data Entry'!F136,0))</f>
        <v/>
      </c>
      <c r="G144" s="84" t="str">
        <f>IF('Site Description'!$I$33="","", IF('Data Entry'!G136&gt;0,'Data Entry'!G136,0))</f>
        <v/>
      </c>
      <c r="H144" s="85" t="str">
        <f>IF('Site Description'!$I$33="","", IF('Data Entry'!H136&gt;0,'Data Entry'!H136,0))</f>
        <v/>
      </c>
      <c r="I144" s="86" t="str">
        <f>IFERROR(SUM(B144:H144)/('Site Description'!$I$33/10000),"")</f>
        <v/>
      </c>
    </row>
    <row r="145" spans="1:19" x14ac:dyDescent="0.25">
      <c r="A145" s="82" t="s">
        <v>30</v>
      </c>
      <c r="B145" s="93" t="str">
        <f>IF('Site Description'!$I$33="","", IF('Data Entry'!B137&gt;0,'Data Entry'!B137,0))</f>
        <v/>
      </c>
      <c r="C145" s="84" t="str">
        <f>IF('Site Description'!$I$33="","", IF('Data Entry'!C137&gt;0,'Data Entry'!C137,0))</f>
        <v/>
      </c>
      <c r="D145" s="84" t="str">
        <f>IF('Site Description'!$I$33="","", IF('Data Entry'!D137&gt;0,'Data Entry'!D137,0))</f>
        <v/>
      </c>
      <c r="E145" s="84" t="str">
        <f>IF('Site Description'!$I$33="","", IF('Data Entry'!E137&gt;0,'Data Entry'!E137,0))</f>
        <v/>
      </c>
      <c r="F145" s="84" t="str">
        <f>IF('Site Description'!$I$33="","", IF('Data Entry'!F137&gt;0,'Data Entry'!F137,0))</f>
        <v/>
      </c>
      <c r="G145" s="84" t="str">
        <f>IF('Site Description'!$I$33="","", IF('Data Entry'!G137&gt;0,'Data Entry'!G137,0))</f>
        <v/>
      </c>
      <c r="H145" s="85" t="str">
        <f>IF('Site Description'!$I$33="","", IF('Data Entry'!H137&gt;0,'Data Entry'!H137,0))</f>
        <v/>
      </c>
      <c r="I145" s="86" t="str">
        <f>IFERROR(SUM(B145:H145)/('Site Description'!$I$33/10000),"")</f>
        <v/>
      </c>
    </row>
    <row r="146" spans="1:19" x14ac:dyDescent="0.25">
      <c r="A146" s="82" t="s">
        <v>64</v>
      </c>
      <c r="B146" s="93" t="str">
        <f>IF('Site Description'!$I$33="","", IF('Data Entry'!B138&gt;0,'Data Entry'!B138,0))</f>
        <v/>
      </c>
      <c r="C146" s="84" t="str">
        <f>IF('Site Description'!$I$33="","", IF('Data Entry'!C138&gt;0,'Data Entry'!C138,0))</f>
        <v/>
      </c>
      <c r="D146" s="84" t="str">
        <f>IF('Site Description'!$I$33="","", IF('Data Entry'!D138&gt;0,'Data Entry'!D138,0))</f>
        <v/>
      </c>
      <c r="E146" s="84" t="str">
        <f>IF('Site Description'!$I$33="","", IF('Data Entry'!E138&gt;0,'Data Entry'!E138,0))</f>
        <v/>
      </c>
      <c r="F146" s="84" t="str">
        <f>IF('Site Description'!$I$33="","", IF('Data Entry'!F138&gt;0,'Data Entry'!F138,0))</f>
        <v/>
      </c>
      <c r="G146" s="84" t="str">
        <f>IF('Site Description'!$I$33="","", IF('Data Entry'!G138&gt;0,'Data Entry'!G138,0))</f>
        <v/>
      </c>
      <c r="H146" s="85" t="str">
        <f>IF('Site Description'!$I$33="","", IF('Data Entry'!H138&gt;0,'Data Entry'!H138,0))</f>
        <v/>
      </c>
      <c r="I146" s="86" t="str">
        <f>IFERROR(SUM(B146:H146)/('Site Description'!$I$33/10000),"")</f>
        <v/>
      </c>
    </row>
    <row r="147" spans="1:19" x14ac:dyDescent="0.25">
      <c r="A147" s="82" t="s">
        <v>65</v>
      </c>
      <c r="B147" s="93" t="str">
        <f>IF('Site Description'!$I$33="","", IF('Data Entry'!B139&gt;0,'Data Entry'!B139,0))</f>
        <v/>
      </c>
      <c r="C147" s="84" t="str">
        <f>IF('Site Description'!$I$33="","", IF('Data Entry'!C139&gt;0,'Data Entry'!C139,0))</f>
        <v/>
      </c>
      <c r="D147" s="84" t="str">
        <f>IF('Site Description'!$I$33="","", IF('Data Entry'!D139&gt;0,'Data Entry'!D139,0))</f>
        <v/>
      </c>
      <c r="E147" s="84" t="str">
        <f>IF('Site Description'!$I$33="","", IF('Data Entry'!E139&gt;0,'Data Entry'!E139,0))</f>
        <v/>
      </c>
      <c r="F147" s="84" t="str">
        <f>IF('Site Description'!$I$33="","", IF('Data Entry'!F139&gt;0,'Data Entry'!F139,0))</f>
        <v/>
      </c>
      <c r="G147" s="84" t="str">
        <f>IF('Site Description'!$I$33="","", IF('Data Entry'!G139&gt;0,'Data Entry'!G139,0))</f>
        <v/>
      </c>
      <c r="H147" s="85" t="str">
        <f>IF('Site Description'!$I$33="","", IF('Data Entry'!H139&gt;0,'Data Entry'!H139,0))</f>
        <v/>
      </c>
      <c r="I147" s="86" t="str">
        <f>IFERROR(SUM(B147:H147)/('Site Description'!$I$33/10000),"")</f>
        <v/>
      </c>
    </row>
    <row r="148" spans="1:19" x14ac:dyDescent="0.25">
      <c r="A148" s="82"/>
      <c r="B148" s="98"/>
      <c r="C148" s="99"/>
      <c r="D148" s="99"/>
      <c r="E148" s="99"/>
      <c r="F148" s="99"/>
      <c r="G148" s="99"/>
      <c r="H148" s="100"/>
      <c r="I148" s="86"/>
    </row>
    <row r="149" spans="1:19" x14ac:dyDescent="0.25">
      <c r="A149" s="105" t="s">
        <v>77</v>
      </c>
      <c r="B149" s="93" t="str">
        <f>IF('Site Description'!$I$33="","", IF('Data Entry'!B141&gt;0,'Data Entry'!B141,0))</f>
        <v/>
      </c>
      <c r="C149" s="106" t="str">
        <f>IF('Site Description'!$I$33="","", IF('Data Entry'!C141&gt;0,'Data Entry'!C141,0))</f>
        <v/>
      </c>
      <c r="D149" s="84" t="str">
        <f>IF('Site Description'!$I$33="","", IF('Data Entry'!D141&gt;0,'Data Entry'!D141,0))</f>
        <v/>
      </c>
      <c r="E149" s="84" t="str">
        <f>IF('Site Description'!$I$33="","", IF('Data Entry'!E141&gt;0,'Data Entry'!E141,0))</f>
        <v/>
      </c>
      <c r="F149" s="84" t="str">
        <f>IF('Site Description'!$I$33="","", IF('Data Entry'!F141&gt;0,'Data Entry'!F141,0))</f>
        <v/>
      </c>
      <c r="G149" s="107" t="str">
        <f>IF('Site Description'!$I$33="","", IF('Data Entry'!G141&gt;0,'Data Entry'!G141,0))</f>
        <v/>
      </c>
      <c r="H149" s="108" t="str">
        <f>IF('Site Description'!$I$33="","", IF('Data Entry'!H141&gt;0,'Data Entry'!H141,0))</f>
        <v/>
      </c>
      <c r="I149" s="86" t="str">
        <f>IFERROR(SUM(B149:H149)/('Site Description'!$I$33/10000),"")</f>
        <v/>
      </c>
    </row>
    <row r="150" spans="1:19" x14ac:dyDescent="0.25">
      <c r="A150" s="105" t="s">
        <v>88</v>
      </c>
      <c r="B150" s="93" t="str">
        <f>IF('Site Description'!$I$33="","", IF('Data Entry'!B142&gt;0,'Data Entry'!B142,0))</f>
        <v/>
      </c>
      <c r="C150" s="106" t="str">
        <f>IF('Site Description'!$I$33="","", IF('Data Entry'!C142&gt;0,'Data Entry'!C142,0))</f>
        <v/>
      </c>
      <c r="D150" s="84" t="str">
        <f>IF('Site Description'!$I$33="","", IF('Data Entry'!D142&gt;0,'Data Entry'!D142,0))</f>
        <v/>
      </c>
      <c r="E150" s="84" t="str">
        <f>IF('Site Description'!$I$33="","", IF('Data Entry'!E142&gt;0,'Data Entry'!E142,0))</f>
        <v/>
      </c>
      <c r="F150" s="84" t="str">
        <f>IF('Site Description'!$I$33="","", IF('Data Entry'!F142&gt;0,'Data Entry'!F142,0))</f>
        <v/>
      </c>
      <c r="G150" s="107" t="str">
        <f>IF('Site Description'!$I$33="","", IF('Data Entry'!G142&gt;0,'Data Entry'!G142,0))</f>
        <v/>
      </c>
      <c r="H150" s="108" t="str">
        <f>IF('Site Description'!$I$33="","", IF('Data Entry'!H142&gt;0,'Data Entry'!H142,0))</f>
        <v/>
      </c>
      <c r="I150" s="86" t="str">
        <f>IFERROR(SUM(B150:H150)/('Site Description'!$I$33/10000),"")</f>
        <v/>
      </c>
      <c r="J150" s="76"/>
    </row>
    <row r="151" spans="1:19" x14ac:dyDescent="0.25">
      <c r="A151" s="111"/>
      <c r="B151" s="98"/>
      <c r="C151" s="99"/>
      <c r="D151" s="99"/>
      <c r="E151" s="99"/>
      <c r="F151" s="99"/>
      <c r="G151" s="99"/>
      <c r="H151" s="100"/>
      <c r="I151" s="86"/>
    </row>
    <row r="152" spans="1:19" ht="14.4" x14ac:dyDescent="0.3">
      <c r="A152" s="112" t="s">
        <v>78</v>
      </c>
      <c r="B152" s="93" t="str">
        <f>IF('Site Description'!$I$33="","", IF('Data Entry'!B144&gt;0,'Data Entry'!B144,0))</f>
        <v/>
      </c>
      <c r="C152" s="84" t="str">
        <f>IF('Site Description'!$I$33="","", IF('Data Entry'!C144&gt;0,'Data Entry'!C144,0))</f>
        <v/>
      </c>
      <c r="D152" s="84" t="str">
        <f>IF('Site Description'!$I$33="","", IF('Data Entry'!D144&gt;0,'Data Entry'!D144,0))</f>
        <v/>
      </c>
      <c r="E152" s="84" t="str">
        <f>IF('Site Description'!$I$33="","", IF('Data Entry'!E144&gt;0,'Data Entry'!E144,0))</f>
        <v/>
      </c>
      <c r="F152" s="107" t="str">
        <f>IF('Site Description'!$I$33="","", IF('Data Entry'!F144&gt;0,'Data Entry'!F144,0))</f>
        <v/>
      </c>
      <c r="G152" s="107" t="str">
        <f>IF('Site Description'!$I$33="","", IF('Data Entry'!G144&gt;0,'Data Entry'!G144,0))</f>
        <v/>
      </c>
      <c r="H152" s="108" t="str">
        <f>IF('Site Description'!$I$33="","", IF('Data Entry'!H144&gt;0,'Data Entry'!H144,0))</f>
        <v/>
      </c>
      <c r="I152" s="86" t="str">
        <f>IFERROR(SUM(B152:H152)/('Site Description'!$I$33/10000),"")</f>
        <v/>
      </c>
      <c r="J152" s="73"/>
    </row>
    <row r="153" spans="1:19" x14ac:dyDescent="0.25">
      <c r="A153" s="112" t="s">
        <v>79</v>
      </c>
      <c r="B153" s="93" t="str">
        <f>IF('Site Description'!$I$33="","", IF('Data Entry'!B145&gt;0,'Data Entry'!B145,0))</f>
        <v/>
      </c>
      <c r="C153" s="84" t="str">
        <f>IF('Site Description'!$I$33="","", IF('Data Entry'!C145&gt;0,'Data Entry'!C145,0))</f>
        <v/>
      </c>
      <c r="D153" s="84" t="str">
        <f>IF('Site Description'!$I$33="","", IF('Data Entry'!D145&gt;0,'Data Entry'!D145,0))</f>
        <v/>
      </c>
      <c r="E153" s="84" t="str">
        <f>IF('Site Description'!$I$33="","", IF('Data Entry'!E145&gt;0,'Data Entry'!E145,0))</f>
        <v/>
      </c>
      <c r="F153" s="84" t="str">
        <f>IF('Site Description'!$I$33="","", IF('Data Entry'!F145&gt;0,'Data Entry'!F145,0))</f>
        <v/>
      </c>
      <c r="G153" s="84" t="str">
        <f>IF('Site Description'!$I$33="","", IF('Data Entry'!G145&gt;0,'Data Entry'!G145,0))</f>
        <v/>
      </c>
      <c r="H153" s="85" t="str">
        <f>IF('Site Description'!$I$33="","", IF('Data Entry'!H145&gt;0,'Data Entry'!H145,0))</f>
        <v/>
      </c>
      <c r="I153" s="86" t="str">
        <f>IFERROR(SUM(B153:H153)/('Site Description'!$I$33/10000),"")</f>
        <v/>
      </c>
      <c r="J153" s="76"/>
    </row>
    <row r="154" spans="1:19" x14ac:dyDescent="0.25">
      <c r="A154" s="112" t="s">
        <v>80</v>
      </c>
      <c r="B154" s="93" t="str">
        <f>IF('Site Description'!$I$33="","", IF('Data Entry'!B146&gt;0,'Data Entry'!B146,0))</f>
        <v/>
      </c>
      <c r="C154" s="84" t="str">
        <f>IF('Site Description'!$I$33="","", IF('Data Entry'!C146&gt;0,'Data Entry'!C146,0))</f>
        <v/>
      </c>
      <c r="D154" s="84" t="str">
        <f>IF('Site Description'!$I$33="","", IF('Data Entry'!D146&gt;0,'Data Entry'!D146,0))</f>
        <v/>
      </c>
      <c r="E154" s="84" t="str">
        <f>IF('Site Description'!$I$33="","", IF('Data Entry'!E146&gt;0,'Data Entry'!E146,0))</f>
        <v/>
      </c>
      <c r="F154" s="84" t="str">
        <f>IF('Site Description'!$I$33="","", IF('Data Entry'!F146&gt;0,'Data Entry'!F146,0))</f>
        <v/>
      </c>
      <c r="G154" s="84" t="str">
        <f>IF('Site Description'!$I$33="","", IF('Data Entry'!G146&gt;0,'Data Entry'!G146,0))</f>
        <v/>
      </c>
      <c r="H154" s="85" t="str">
        <f>IF('Site Description'!$I$33="","", IF('Data Entry'!H146&gt;0,'Data Entry'!H146,0))</f>
        <v/>
      </c>
      <c r="I154" s="86" t="str">
        <f>IFERROR(SUM(B154:H154)/('Site Description'!$I$33/10000),"")</f>
        <v/>
      </c>
      <c r="J154" s="76"/>
      <c r="K154" s="131"/>
      <c r="L154" s="76"/>
      <c r="M154" s="76"/>
      <c r="N154" s="76"/>
      <c r="O154" s="76"/>
      <c r="P154" s="76"/>
      <c r="Q154" s="76"/>
      <c r="R154" s="76"/>
      <c r="S154" s="76"/>
    </row>
    <row r="155" spans="1:19" x14ac:dyDescent="0.25">
      <c r="A155" s="111" t="s">
        <v>92</v>
      </c>
      <c r="B155" s="93" t="str">
        <f>IF('Site Description'!$I$33="","", IF('Data Entry'!B147&gt;0,'Data Entry'!B147,0))</f>
        <v/>
      </c>
      <c r="C155" s="84" t="str">
        <f>IF('Site Description'!$I$33="","", IF('Data Entry'!C147&gt;0,'Data Entry'!C147,0))</f>
        <v/>
      </c>
      <c r="D155" s="84" t="str">
        <f>IF('Site Description'!$I$33="","", IF('Data Entry'!D147&gt;0,'Data Entry'!D147,0))</f>
        <v/>
      </c>
      <c r="E155" s="84" t="str">
        <f>IF('Site Description'!$I$33="","", IF('Data Entry'!E147&gt;0,'Data Entry'!E147,0))</f>
        <v/>
      </c>
      <c r="F155" s="84" t="str">
        <f>IF('Site Description'!$I$33="","", IF('Data Entry'!F147&gt;0,'Data Entry'!F147,0))</f>
        <v/>
      </c>
      <c r="G155" s="84" t="str">
        <f>IF('Site Description'!$I$33="","", IF('Data Entry'!G147&gt;0,'Data Entry'!G147,0))</f>
        <v/>
      </c>
      <c r="H155" s="85" t="str">
        <f>IF('Site Description'!$I$33="","", IF('Data Entry'!H147&gt;0,'Data Entry'!H147,0))</f>
        <v/>
      </c>
      <c r="I155" s="86" t="str">
        <f>IFERROR(SUM(B155:H155)/('Site Description'!$I$33/10000),"")</f>
        <v/>
      </c>
    </row>
    <row r="156" spans="1:19" ht="14.4" x14ac:dyDescent="0.3">
      <c r="A156" s="112"/>
      <c r="B156" s="98"/>
      <c r="C156" s="99"/>
      <c r="D156" s="99"/>
      <c r="E156" s="99"/>
      <c r="F156" s="99"/>
      <c r="G156" s="99"/>
      <c r="H156" s="100"/>
      <c r="I156" s="86"/>
      <c r="K156" s="130"/>
      <c r="L156" s="73"/>
      <c r="M156" s="73"/>
      <c r="N156" s="73"/>
      <c r="O156" s="73"/>
      <c r="P156" s="73"/>
      <c r="Q156" s="73"/>
      <c r="R156" s="73"/>
      <c r="S156" s="73"/>
    </row>
    <row r="157" spans="1:19" x14ac:dyDescent="0.25">
      <c r="A157" s="112"/>
      <c r="B157" s="93" t="str">
        <f>IF('Site Description'!$I$33="","", IF('Data Entry'!B149&gt;0,'Data Entry'!B149,0))</f>
        <v/>
      </c>
      <c r="C157" s="84" t="str">
        <f>IF('Site Description'!$I$33="","", IF('Data Entry'!C149&gt;0,'Data Entry'!C149,0))</f>
        <v/>
      </c>
      <c r="D157" s="84" t="str">
        <f>IF('Site Description'!$I$33="","", IF('Data Entry'!D149&gt;0,'Data Entry'!D149,0))</f>
        <v/>
      </c>
      <c r="E157" s="84" t="str">
        <f>IF('Site Description'!$I$33="","", IF('Data Entry'!E149&gt;0,'Data Entry'!E149,0))</f>
        <v/>
      </c>
      <c r="F157" s="84" t="str">
        <f>IF('Site Description'!$I$33="","", IF('Data Entry'!F149&gt;0,'Data Entry'!F149,0))</f>
        <v/>
      </c>
      <c r="G157" s="84" t="str">
        <f>IF('Site Description'!$I$33="","", IF('Data Entry'!G149&gt;0,'Data Entry'!G149,0))</f>
        <v/>
      </c>
      <c r="H157" s="85" t="str">
        <f>IF('Site Description'!$I$33="","", IF('Data Entry'!H149&gt;0,'Data Entry'!H149,0))</f>
        <v/>
      </c>
      <c r="I157" s="86" t="str">
        <f>IFERROR(SUM(B157:H157)/('Site Description'!$I$33/10000),"")</f>
        <v/>
      </c>
      <c r="K157" s="131"/>
      <c r="L157" s="76"/>
      <c r="M157" s="76"/>
      <c r="N157" s="76"/>
      <c r="O157" s="76"/>
      <c r="P157" s="76"/>
      <c r="Q157" s="76"/>
      <c r="R157" s="76"/>
      <c r="S157" s="76"/>
    </row>
    <row r="158" spans="1:19" ht="14.4" thickBot="1" x14ac:dyDescent="0.3">
      <c r="A158" s="113"/>
      <c r="B158" s="114" t="str">
        <f>IF('Site Description'!$I$33="","", IF('Data Entry'!B150&gt;0,'Data Entry'!B150,0))</f>
        <v/>
      </c>
      <c r="C158" s="115" t="str">
        <f>IF('Site Description'!$I$33="","", IF('Data Entry'!C150&gt;0,'Data Entry'!C150,0))</f>
        <v/>
      </c>
      <c r="D158" s="115" t="str">
        <f>IF('Site Description'!$I$33="","", IF('Data Entry'!D150&gt;0,'Data Entry'!D150,0))</f>
        <v/>
      </c>
      <c r="E158" s="115" t="str">
        <f>IF('Site Description'!$I$33="","", IF('Data Entry'!E150&gt;0,'Data Entry'!E150,0))</f>
        <v/>
      </c>
      <c r="F158" s="115" t="str">
        <f>IF('Site Description'!$I$33="","", IF('Data Entry'!F150&gt;0,'Data Entry'!F150,0))</f>
        <v/>
      </c>
      <c r="G158" s="115" t="str">
        <f>IF('Site Description'!$I$33="","", IF('Data Entry'!G150&gt;0,'Data Entry'!G150,0))</f>
        <v/>
      </c>
      <c r="H158" s="116" t="str">
        <f>IF('Site Description'!$I$33="","", IF('Data Entry'!H150&gt;0,'Data Entry'!H150,0))</f>
        <v/>
      </c>
      <c r="I158" s="86" t="str">
        <f>IFERROR(SUM(B158:H158)/('Site Description'!$I$33/10000),"")</f>
        <v/>
      </c>
      <c r="K158" s="131"/>
      <c r="L158" s="76"/>
      <c r="M158" s="76"/>
      <c r="N158" s="76"/>
      <c r="O158" s="76"/>
      <c r="P158" s="76"/>
      <c r="Q158" s="76"/>
      <c r="R158" s="76"/>
      <c r="S158" s="76"/>
    </row>
    <row r="159" spans="1:19" ht="14.4" thickBot="1" x14ac:dyDescent="0.3">
      <c r="A159" s="68" t="s">
        <v>59</v>
      </c>
      <c r="B159" s="69" t="str">
        <f>IFERROR(SUM(B144:B158)/('Site Description'!$I$33/10000),"")</f>
        <v/>
      </c>
      <c r="C159" s="121" t="str">
        <f>IFERROR(SUM(C144:C158)/('Site Description'!$I$33/10000),"")</f>
        <v/>
      </c>
      <c r="D159" s="121" t="str">
        <f>IFERROR(SUM(D144:D158)/('Site Description'!$I$33/10000),"")</f>
        <v/>
      </c>
      <c r="E159" s="121" t="str">
        <f>IFERROR(SUM(E144:E158)/('Site Description'!$I$33/10000),"")</f>
        <v/>
      </c>
      <c r="F159" s="121" t="str">
        <f>IFERROR(SUM(F144:F158)/('Site Description'!$I$33/10000),"")</f>
        <v/>
      </c>
      <c r="G159" s="121" t="str">
        <f>IFERROR(SUM(G144:G158)/('Site Description'!$I$33/10000),"")</f>
        <v/>
      </c>
      <c r="H159" s="122" t="str">
        <f>IFERROR(SUM(H144:H158)/('Site Description'!$I$33/10000),"")</f>
        <v/>
      </c>
      <c r="I159" s="123" t="str">
        <f>IF(SUM(B159:H159)&gt;0,SUM(B159:H159),"")</f>
        <v/>
      </c>
    </row>
    <row r="160" spans="1:19" ht="14.4" thickBot="1" x14ac:dyDescent="0.3"/>
    <row r="161" spans="1:19" ht="15" thickBot="1" x14ac:dyDescent="0.35">
      <c r="A161" s="329" t="s">
        <v>40</v>
      </c>
      <c r="B161" s="330"/>
      <c r="C161" s="330"/>
      <c r="D161" s="330"/>
      <c r="E161" s="330"/>
      <c r="F161" s="330"/>
      <c r="G161" s="330"/>
      <c r="H161" s="71"/>
      <c r="I161" s="72"/>
    </row>
    <row r="162" spans="1:19" ht="14.4" x14ac:dyDescent="0.3">
      <c r="A162" s="74"/>
      <c r="B162" s="47" t="s">
        <v>55</v>
      </c>
      <c r="C162" s="331" t="s">
        <v>103</v>
      </c>
      <c r="D162" s="332"/>
      <c r="E162" s="332"/>
      <c r="F162" s="332"/>
      <c r="G162" s="332"/>
      <c r="H162" s="333"/>
      <c r="I162" s="78" t="s">
        <v>57</v>
      </c>
    </row>
    <row r="163" spans="1:19" x14ac:dyDescent="0.25">
      <c r="A163" s="46" t="s">
        <v>31</v>
      </c>
      <c r="B163" s="47" t="s">
        <v>99</v>
      </c>
      <c r="C163" s="48" t="s">
        <v>67</v>
      </c>
      <c r="D163" s="48" t="s">
        <v>68</v>
      </c>
      <c r="E163" s="48" t="s">
        <v>69</v>
      </c>
      <c r="F163" s="48" t="s">
        <v>70</v>
      </c>
      <c r="G163" s="48" t="s">
        <v>71</v>
      </c>
      <c r="H163" s="48" t="s">
        <v>72</v>
      </c>
      <c r="I163" s="81" t="s">
        <v>60</v>
      </c>
    </row>
    <row r="164" spans="1:19" x14ac:dyDescent="0.25">
      <c r="A164" s="82" t="s">
        <v>22</v>
      </c>
      <c r="B164" s="83" t="str">
        <f>IF('Site Description'!$J$33="","", IF('Data Entry'!B155&gt;0,'Data Entry'!B155,0))</f>
        <v/>
      </c>
      <c r="C164" s="84" t="str">
        <f>IF('Site Description'!$J$33="","", IF('Data Entry'!C155&gt;0,'Data Entry'!C155,0))</f>
        <v/>
      </c>
      <c r="D164" s="84" t="str">
        <f>IF('Site Description'!$J$33="","", IF('Data Entry'!D155&gt;0,'Data Entry'!D155,0))</f>
        <v/>
      </c>
      <c r="E164" s="84" t="str">
        <f>IF('Site Description'!$J$33="","", IF('Data Entry'!E155&gt;0,'Data Entry'!E155,0))</f>
        <v/>
      </c>
      <c r="F164" s="84" t="str">
        <f>IF('Site Description'!$J$33="","", IF('Data Entry'!F155&gt;0,'Data Entry'!F155,0))</f>
        <v/>
      </c>
      <c r="G164" s="84" t="str">
        <f>IF('Site Description'!$J$33="","", IF('Data Entry'!G155&gt;0,'Data Entry'!G155,0))</f>
        <v/>
      </c>
      <c r="H164" s="85" t="str">
        <f>IF('Site Description'!$J$33="","", IF('Data Entry'!H155&gt;0,'Data Entry'!H155,0))</f>
        <v/>
      </c>
      <c r="I164" s="86" t="str">
        <f>IFERROR(SUM(B164:H164)/('Site Description'!$J$33/10000),"")</f>
        <v/>
      </c>
    </row>
    <row r="165" spans="1:19" x14ac:dyDescent="0.25">
      <c r="A165" s="82" t="s">
        <v>30</v>
      </c>
      <c r="B165" s="93" t="str">
        <f>IF('Site Description'!$J$33="","", IF('Data Entry'!B156&gt;0,'Data Entry'!B156,0))</f>
        <v/>
      </c>
      <c r="C165" s="84" t="str">
        <f>IF('Site Description'!$J$33="","", IF('Data Entry'!C156&gt;0,'Data Entry'!C156,0))</f>
        <v/>
      </c>
      <c r="D165" s="84" t="str">
        <f>IF('Site Description'!$J$33="","", IF('Data Entry'!D156&gt;0,'Data Entry'!D156,0))</f>
        <v/>
      </c>
      <c r="E165" s="84" t="str">
        <f>IF('Site Description'!$J$33="","", IF('Data Entry'!E156&gt;0,'Data Entry'!E156,0))</f>
        <v/>
      </c>
      <c r="F165" s="84" t="str">
        <f>IF('Site Description'!$J$33="","", IF('Data Entry'!F156&gt;0,'Data Entry'!F156,0))</f>
        <v/>
      </c>
      <c r="G165" s="84" t="str">
        <f>IF('Site Description'!$J$33="","", IF('Data Entry'!G156&gt;0,'Data Entry'!G156,0))</f>
        <v/>
      </c>
      <c r="H165" s="85" t="str">
        <f>IF('Site Description'!$J$33="","", IF('Data Entry'!H156&gt;0,'Data Entry'!H156,0))</f>
        <v/>
      </c>
      <c r="I165" s="86" t="str">
        <f>IFERROR(SUM(B165:H165)/('Site Description'!$J$33/10000),"")</f>
        <v/>
      </c>
    </row>
    <row r="166" spans="1:19" x14ac:dyDescent="0.25">
      <c r="A166" s="82" t="s">
        <v>64</v>
      </c>
      <c r="B166" s="93" t="str">
        <f>IF('Site Description'!$J$33="","", IF('Data Entry'!B157&gt;0,'Data Entry'!B157,0))</f>
        <v/>
      </c>
      <c r="C166" s="84" t="str">
        <f>IF('Site Description'!$J$33="","", IF('Data Entry'!C157&gt;0,'Data Entry'!C157,0))</f>
        <v/>
      </c>
      <c r="D166" s="84" t="str">
        <f>IF('Site Description'!$J$33="","", IF('Data Entry'!D157&gt;0,'Data Entry'!D157,0))</f>
        <v/>
      </c>
      <c r="E166" s="84" t="str">
        <f>IF('Site Description'!$J$33="","", IF('Data Entry'!E157&gt;0,'Data Entry'!E157,0))</f>
        <v/>
      </c>
      <c r="F166" s="84" t="str">
        <f>IF('Site Description'!$J$33="","", IF('Data Entry'!F157&gt;0,'Data Entry'!F157,0))</f>
        <v/>
      </c>
      <c r="G166" s="84" t="str">
        <f>IF('Site Description'!$J$33="","", IF('Data Entry'!G157&gt;0,'Data Entry'!G157,0))</f>
        <v/>
      </c>
      <c r="H166" s="85" t="str">
        <f>IF('Site Description'!$J$33="","", IF('Data Entry'!H157&gt;0,'Data Entry'!H157,0))</f>
        <v/>
      </c>
      <c r="I166" s="86" t="str">
        <f>IFERROR(SUM(B166:H166)/('Site Description'!$J$33/10000),"")</f>
        <v/>
      </c>
    </row>
    <row r="167" spans="1:19" x14ac:dyDescent="0.25">
      <c r="A167" s="82" t="s">
        <v>65</v>
      </c>
      <c r="B167" s="93" t="str">
        <f>IF('Site Description'!$J$33="","", IF('Data Entry'!B158&gt;0,'Data Entry'!B158,0))</f>
        <v/>
      </c>
      <c r="C167" s="84" t="str">
        <f>IF('Site Description'!$J$33="","", IF('Data Entry'!C158&gt;0,'Data Entry'!C158,0))</f>
        <v/>
      </c>
      <c r="D167" s="84" t="str">
        <f>IF('Site Description'!$J$33="","", IF('Data Entry'!D158&gt;0,'Data Entry'!D158,0))</f>
        <v/>
      </c>
      <c r="E167" s="84" t="str">
        <f>IF('Site Description'!$J$33="","", IF('Data Entry'!E158&gt;0,'Data Entry'!E158,0))</f>
        <v/>
      </c>
      <c r="F167" s="84" t="str">
        <f>IF('Site Description'!$J$33="","", IF('Data Entry'!F158&gt;0,'Data Entry'!F158,0))</f>
        <v/>
      </c>
      <c r="G167" s="84" t="str">
        <f>IF('Site Description'!$J$33="","", IF('Data Entry'!G158&gt;0,'Data Entry'!G158,0))</f>
        <v/>
      </c>
      <c r="H167" s="85" t="str">
        <f>IF('Site Description'!$J$33="","", IF('Data Entry'!H158&gt;0,'Data Entry'!H158,0))</f>
        <v/>
      </c>
      <c r="I167" s="86" t="str">
        <f>IFERROR(SUM(B167:H167)/('Site Description'!$J$33/10000),"")</f>
        <v/>
      </c>
      <c r="J167" s="76"/>
    </row>
    <row r="168" spans="1:19" x14ac:dyDescent="0.25">
      <c r="A168" s="82"/>
      <c r="B168" s="98"/>
      <c r="C168" s="99"/>
      <c r="D168" s="99"/>
      <c r="E168" s="99"/>
      <c r="F168" s="99"/>
      <c r="G168" s="99"/>
      <c r="H168" s="100"/>
      <c r="I168" s="86"/>
    </row>
    <row r="169" spans="1:19" ht="14.4" x14ac:dyDescent="0.3">
      <c r="A169" s="105" t="s">
        <v>77</v>
      </c>
      <c r="B169" s="93" t="str">
        <f>IF('Site Description'!$J$33="","", IF('Data Entry'!B160&gt;0,'Data Entry'!B160,0))</f>
        <v/>
      </c>
      <c r="C169" s="106" t="str">
        <f>IF('Site Description'!$J$33="","", IF('Data Entry'!C160&gt;0,'Data Entry'!C160,0))</f>
        <v/>
      </c>
      <c r="D169" s="84" t="str">
        <f>IF('Site Description'!$J$33="","", IF('Data Entry'!D160&gt;0,'Data Entry'!D160,0))</f>
        <v/>
      </c>
      <c r="E169" s="84" t="str">
        <f>IF('Site Description'!$J$33="","", IF('Data Entry'!E160&gt;0,'Data Entry'!E160,0))</f>
        <v/>
      </c>
      <c r="F169" s="84" t="str">
        <f>IF('Site Description'!$J$33="","", IF('Data Entry'!F160&gt;0,'Data Entry'!F160,0))</f>
        <v/>
      </c>
      <c r="G169" s="107" t="str">
        <f>IF('Site Description'!$J$33="","", IF('Data Entry'!G160&gt;0,'Data Entry'!G160,0))</f>
        <v/>
      </c>
      <c r="H169" s="108" t="str">
        <f>IF('Site Description'!$J$33="","", IF('Data Entry'!H160&gt;0,'Data Entry'!H160,0))</f>
        <v/>
      </c>
      <c r="I169" s="86" t="str">
        <f>IFERROR(SUM(B169:H169)/('Site Description'!$J$33/10000),"")</f>
        <v/>
      </c>
      <c r="J169" s="73"/>
    </row>
    <row r="170" spans="1:19" x14ac:dyDescent="0.25">
      <c r="A170" s="105" t="s">
        <v>88</v>
      </c>
      <c r="B170" s="93" t="str">
        <f>IF('Site Description'!$J$33="","", IF('Data Entry'!B161&gt;0,'Data Entry'!B161,0))</f>
        <v/>
      </c>
      <c r="C170" s="106" t="str">
        <f>IF('Site Description'!$J$33="","", IF('Data Entry'!C161&gt;0,'Data Entry'!C161,0))</f>
        <v/>
      </c>
      <c r="D170" s="84" t="str">
        <f>IF('Site Description'!$J$33="","", IF('Data Entry'!D161&gt;0,'Data Entry'!D161,0))</f>
        <v/>
      </c>
      <c r="E170" s="84" t="str">
        <f>IF('Site Description'!$J$33="","", IF('Data Entry'!E161&gt;0,'Data Entry'!E161,0))</f>
        <v/>
      </c>
      <c r="F170" s="84" t="str">
        <f>IF('Site Description'!$J$33="","", IF('Data Entry'!F161&gt;0,'Data Entry'!F161,0))</f>
        <v/>
      </c>
      <c r="G170" s="107" t="str">
        <f>IF('Site Description'!$J$33="","", IF('Data Entry'!G161&gt;0,'Data Entry'!G161,0))</f>
        <v/>
      </c>
      <c r="H170" s="108" t="str">
        <f>IF('Site Description'!$J$33="","", IF('Data Entry'!H161&gt;0,'Data Entry'!H161,0))</f>
        <v/>
      </c>
      <c r="I170" s="86" t="str">
        <f>IFERROR(SUM(B170:H170)/('Site Description'!$J$33/10000),"")</f>
        <v/>
      </c>
      <c r="J170" s="76"/>
    </row>
    <row r="171" spans="1:19" x14ac:dyDescent="0.25">
      <c r="A171" s="111"/>
      <c r="B171" s="98"/>
      <c r="C171" s="99"/>
      <c r="D171" s="99"/>
      <c r="E171" s="99"/>
      <c r="F171" s="99"/>
      <c r="G171" s="99"/>
      <c r="H171" s="100"/>
      <c r="I171" s="86"/>
      <c r="J171" s="76"/>
      <c r="K171" s="131"/>
      <c r="L171" s="76"/>
      <c r="M171" s="76"/>
      <c r="N171" s="76"/>
      <c r="O171" s="76"/>
      <c r="P171" s="76"/>
      <c r="Q171" s="76"/>
      <c r="R171" s="76"/>
      <c r="S171" s="76"/>
    </row>
    <row r="172" spans="1:19" x14ac:dyDescent="0.25">
      <c r="A172" s="112" t="s">
        <v>78</v>
      </c>
      <c r="B172" s="93" t="str">
        <f>IF('Site Description'!$J$33="","", IF('Data Entry'!B163&gt;0,'Data Entry'!B163,0))</f>
        <v/>
      </c>
      <c r="C172" s="84" t="str">
        <f>IF('Site Description'!$J$33="","", IF('Data Entry'!C163&gt;0,'Data Entry'!C163,0))</f>
        <v/>
      </c>
      <c r="D172" s="84" t="str">
        <f>IF('Site Description'!$J$33="","", IF('Data Entry'!D163&gt;0,'Data Entry'!D163,0))</f>
        <v/>
      </c>
      <c r="E172" s="84" t="str">
        <f>IF('Site Description'!$J$33="","", IF('Data Entry'!E163&gt;0,'Data Entry'!E163,0))</f>
        <v/>
      </c>
      <c r="F172" s="107" t="str">
        <f>IF('Site Description'!$J$33="","", IF('Data Entry'!F163&gt;0,'Data Entry'!F163,0))</f>
        <v/>
      </c>
      <c r="G172" s="107" t="str">
        <f>IF('Site Description'!$J$33="","", IF('Data Entry'!G163&gt;0,'Data Entry'!G163,0))</f>
        <v/>
      </c>
      <c r="H172" s="108" t="str">
        <f>IF('Site Description'!$J$33="","", IF('Data Entry'!H163&gt;0,'Data Entry'!H163,0))</f>
        <v/>
      </c>
      <c r="I172" s="86" t="str">
        <f>IFERROR(SUM(B172:H172)/('Site Description'!$J$33/10000),"")</f>
        <v/>
      </c>
    </row>
    <row r="173" spans="1:19" ht="14.4" x14ac:dyDescent="0.3">
      <c r="A173" s="112" t="s">
        <v>79</v>
      </c>
      <c r="B173" s="93" t="str">
        <f>IF('Site Description'!$J$33="","", IF('Data Entry'!B164&gt;0,'Data Entry'!B164,0))</f>
        <v/>
      </c>
      <c r="C173" s="84" t="str">
        <f>IF('Site Description'!$J$33="","", IF('Data Entry'!C164&gt;0,'Data Entry'!C164,0))</f>
        <v/>
      </c>
      <c r="D173" s="84" t="str">
        <f>IF('Site Description'!$J$33="","", IF('Data Entry'!D164&gt;0,'Data Entry'!D164,0))</f>
        <v/>
      </c>
      <c r="E173" s="84" t="str">
        <f>IF('Site Description'!$J$33="","", IF('Data Entry'!E164&gt;0,'Data Entry'!E164,0))</f>
        <v/>
      </c>
      <c r="F173" s="84" t="str">
        <f>IF('Site Description'!$J$33="","", IF('Data Entry'!F164&gt;0,'Data Entry'!F164,0))</f>
        <v/>
      </c>
      <c r="G173" s="84" t="str">
        <f>IF('Site Description'!$J$33="","", IF('Data Entry'!G164&gt;0,'Data Entry'!G164,0))</f>
        <v/>
      </c>
      <c r="H173" s="85" t="str">
        <f>IF('Site Description'!$J$33="","", IF('Data Entry'!H164&gt;0,'Data Entry'!H164,0))</f>
        <v/>
      </c>
      <c r="I173" s="86" t="str">
        <f>IFERROR(SUM(B173:H173)/('Site Description'!$J$33/10000),"")</f>
        <v/>
      </c>
      <c r="K173" s="130"/>
      <c r="L173" s="73"/>
      <c r="M173" s="73"/>
      <c r="N173" s="73"/>
      <c r="O173" s="73"/>
      <c r="P173" s="73"/>
      <c r="Q173" s="73"/>
      <c r="R173" s="73"/>
      <c r="S173" s="73"/>
    </row>
    <row r="174" spans="1:19" x14ac:dyDescent="0.25">
      <c r="A174" s="112" t="s">
        <v>80</v>
      </c>
      <c r="B174" s="93" t="str">
        <f>IF('Site Description'!$J$33="","", IF('Data Entry'!B165&gt;0,'Data Entry'!B165,0))</f>
        <v/>
      </c>
      <c r="C174" s="84" t="str">
        <f>IF('Site Description'!$J$33="","", IF('Data Entry'!C165&gt;0,'Data Entry'!C165,0))</f>
        <v/>
      </c>
      <c r="D174" s="84" t="str">
        <f>IF('Site Description'!$J$33="","", IF('Data Entry'!D165&gt;0,'Data Entry'!D165,0))</f>
        <v/>
      </c>
      <c r="E174" s="84" t="str">
        <f>IF('Site Description'!$J$33="","", IF('Data Entry'!E165&gt;0,'Data Entry'!E165,0))</f>
        <v/>
      </c>
      <c r="F174" s="84" t="str">
        <f>IF('Site Description'!$J$33="","", IF('Data Entry'!F165&gt;0,'Data Entry'!F165,0))</f>
        <v/>
      </c>
      <c r="G174" s="84" t="str">
        <f>IF('Site Description'!$J$33="","", IF('Data Entry'!G165&gt;0,'Data Entry'!G165,0))</f>
        <v/>
      </c>
      <c r="H174" s="85" t="str">
        <f>IF('Site Description'!$J$33="","", IF('Data Entry'!H165&gt;0,'Data Entry'!H165,0))</f>
        <v/>
      </c>
      <c r="I174" s="86" t="str">
        <f>IFERROR(SUM(B174:H174)/('Site Description'!$J$33/10000),"")</f>
        <v/>
      </c>
      <c r="K174" s="131"/>
      <c r="L174" s="76"/>
      <c r="M174" s="76"/>
      <c r="N174" s="76"/>
      <c r="O174" s="76"/>
      <c r="P174" s="76"/>
      <c r="Q174" s="76"/>
      <c r="R174" s="76"/>
      <c r="S174" s="76"/>
    </row>
    <row r="175" spans="1:19" x14ac:dyDescent="0.25">
      <c r="A175" s="111" t="s">
        <v>92</v>
      </c>
      <c r="B175" s="93" t="str">
        <f>IF('Site Description'!$J$33="","", IF('Data Entry'!B166&gt;0,'Data Entry'!B166,0))</f>
        <v/>
      </c>
      <c r="C175" s="84" t="str">
        <f>IF('Site Description'!$J$33="","", IF('Data Entry'!C166&gt;0,'Data Entry'!C166,0))</f>
        <v/>
      </c>
      <c r="D175" s="84" t="str">
        <f>IF('Site Description'!$J$33="","", IF('Data Entry'!D166&gt;0,'Data Entry'!D166,0))</f>
        <v/>
      </c>
      <c r="E175" s="84" t="str">
        <f>IF('Site Description'!$J$33="","", IF('Data Entry'!E166&gt;0,'Data Entry'!E166,0))</f>
        <v/>
      </c>
      <c r="F175" s="84" t="str">
        <f>IF('Site Description'!$J$33="","", IF('Data Entry'!F166&gt;0,'Data Entry'!F166,0))</f>
        <v/>
      </c>
      <c r="G175" s="84" t="str">
        <f>IF('Site Description'!$J$33="","", IF('Data Entry'!G166&gt;0,'Data Entry'!G166,0))</f>
        <v/>
      </c>
      <c r="H175" s="85" t="str">
        <f>IF('Site Description'!$J$33="","", IF('Data Entry'!H166&gt;0,'Data Entry'!H166,0))</f>
        <v/>
      </c>
      <c r="I175" s="86" t="str">
        <f>IFERROR(SUM(B175:H175)/('Site Description'!$J$33/10000),"")</f>
        <v/>
      </c>
      <c r="K175" s="131"/>
      <c r="L175" s="76"/>
      <c r="M175" s="76"/>
      <c r="N175" s="76"/>
      <c r="O175" s="76"/>
      <c r="P175" s="76"/>
      <c r="Q175" s="76"/>
      <c r="R175" s="76"/>
      <c r="S175" s="76"/>
    </row>
    <row r="176" spans="1:19" x14ac:dyDescent="0.25">
      <c r="A176" s="112"/>
      <c r="B176" s="98"/>
      <c r="C176" s="99"/>
      <c r="D176" s="99"/>
      <c r="E176" s="99"/>
      <c r="F176" s="99"/>
      <c r="G176" s="99"/>
      <c r="H176" s="100"/>
      <c r="I176" s="86"/>
    </row>
    <row r="177" spans="1:19" x14ac:dyDescent="0.25">
      <c r="A177" s="112"/>
      <c r="B177" s="93" t="str">
        <f>IF('Site Description'!$J$33="","", IF('Data Entry'!B168&gt;0,'Data Entry'!B168,0))</f>
        <v/>
      </c>
      <c r="C177" s="84" t="str">
        <f>IF('Site Description'!$J$33="","", IF('Data Entry'!C168&gt;0,'Data Entry'!C168,0))</f>
        <v/>
      </c>
      <c r="D177" s="84" t="str">
        <f>IF('Site Description'!$J$33="","", IF('Data Entry'!D168&gt;0,'Data Entry'!D168,0))</f>
        <v/>
      </c>
      <c r="E177" s="84" t="str">
        <f>IF('Site Description'!$J$33="","", IF('Data Entry'!E168&gt;0,'Data Entry'!E168,0))</f>
        <v/>
      </c>
      <c r="F177" s="84" t="str">
        <f>IF('Site Description'!$J$33="","", IF('Data Entry'!F168&gt;0,'Data Entry'!F168,0))</f>
        <v/>
      </c>
      <c r="G177" s="84" t="str">
        <f>IF('Site Description'!$J$33="","", IF('Data Entry'!G168&gt;0,'Data Entry'!G168,0))</f>
        <v/>
      </c>
      <c r="H177" s="85" t="str">
        <f>IF('Site Description'!$J$33="","", IF('Data Entry'!H168&gt;0,'Data Entry'!H168,0))</f>
        <v/>
      </c>
      <c r="I177" s="86" t="str">
        <f>IFERROR(SUM(B177:H177)/('Site Description'!$J$33/10000),"")</f>
        <v/>
      </c>
    </row>
    <row r="178" spans="1:19" ht="14.4" thickBot="1" x14ac:dyDescent="0.3">
      <c r="A178" s="113"/>
      <c r="B178" s="114" t="str">
        <f>IF('Site Description'!$J$33="","", IF('Data Entry'!B169&gt;0,'Data Entry'!B169,0))</f>
        <v/>
      </c>
      <c r="C178" s="115" t="str">
        <f>IF('Site Description'!$J$33="","", IF('Data Entry'!C169&gt;0,'Data Entry'!C169,0))</f>
        <v/>
      </c>
      <c r="D178" s="115" t="str">
        <f>IF('Site Description'!$J$33="","", IF('Data Entry'!D169&gt;0,'Data Entry'!D169,0))</f>
        <v/>
      </c>
      <c r="E178" s="115" t="str">
        <f>IF('Site Description'!$J$33="","", IF('Data Entry'!E169&gt;0,'Data Entry'!E169,0))</f>
        <v/>
      </c>
      <c r="F178" s="115" t="str">
        <f>IF('Site Description'!$J$33="","", IF('Data Entry'!F169&gt;0,'Data Entry'!F169,0))</f>
        <v/>
      </c>
      <c r="G178" s="115" t="str">
        <f>IF('Site Description'!$J$33="","", IF('Data Entry'!G169&gt;0,'Data Entry'!G169,0))</f>
        <v/>
      </c>
      <c r="H178" s="116" t="str">
        <f>IF('Site Description'!$J$33="","", IF('Data Entry'!H169&gt;0,'Data Entry'!H169,0))</f>
        <v/>
      </c>
      <c r="I178" s="86" t="str">
        <f>IFERROR(SUM(B178:H178)/('Site Description'!$J$33/10000),"")</f>
        <v/>
      </c>
    </row>
    <row r="179" spans="1:19" ht="14.4" thickBot="1" x14ac:dyDescent="0.3">
      <c r="A179" s="68" t="s">
        <v>59</v>
      </c>
      <c r="B179" s="69" t="str">
        <f>IFERROR(SUM(B164:B178)/('Site Description'!$J$33/10000),"")</f>
        <v/>
      </c>
      <c r="C179" s="121" t="str">
        <f>IFERROR(SUM(C164:C178)/('Site Description'!$J$33/10000),"")</f>
        <v/>
      </c>
      <c r="D179" s="121" t="str">
        <f>IFERROR(SUM(D164:D178)/('Site Description'!$J$33/10000),"")</f>
        <v/>
      </c>
      <c r="E179" s="121" t="str">
        <f>IFERROR(SUM(E164:E178)/('Site Description'!$J$33/10000),"")</f>
        <v/>
      </c>
      <c r="F179" s="121" t="str">
        <f>IFERROR(SUM(F164:F178)/('Site Description'!$J$33/10000),"")</f>
        <v/>
      </c>
      <c r="G179" s="121" t="str">
        <f>IFERROR(SUM(G164:G178)/('Site Description'!$J$33/10000),"")</f>
        <v/>
      </c>
      <c r="H179" s="122" t="str">
        <f>IFERROR(SUM(H164:H178)/('Site Description'!$J$33/10000),"")</f>
        <v/>
      </c>
      <c r="I179" s="123" t="str">
        <f>IF(SUM(B179:H179)&gt;0,SUM(B179:H179),"")</f>
        <v/>
      </c>
    </row>
    <row r="180" spans="1:19" ht="14.4" thickBot="1" x14ac:dyDescent="0.3"/>
    <row r="181" spans="1:19" ht="15" thickBot="1" x14ac:dyDescent="0.35">
      <c r="A181" s="329" t="s">
        <v>41</v>
      </c>
      <c r="B181" s="330"/>
      <c r="C181" s="330"/>
      <c r="D181" s="330"/>
      <c r="E181" s="330"/>
      <c r="F181" s="330"/>
      <c r="G181" s="330"/>
      <c r="H181" s="71"/>
      <c r="I181" s="72"/>
    </row>
    <row r="182" spans="1:19" ht="14.4" x14ac:dyDescent="0.3">
      <c r="A182" s="74"/>
      <c r="B182" s="47" t="s">
        <v>55</v>
      </c>
      <c r="C182" s="331" t="s">
        <v>103</v>
      </c>
      <c r="D182" s="332"/>
      <c r="E182" s="332"/>
      <c r="F182" s="332"/>
      <c r="G182" s="332"/>
      <c r="H182" s="333"/>
      <c r="I182" s="78" t="s">
        <v>57</v>
      </c>
    </row>
    <row r="183" spans="1:19" x14ac:dyDescent="0.25">
      <c r="A183" s="46" t="s">
        <v>31</v>
      </c>
      <c r="B183" s="47" t="s">
        <v>99</v>
      </c>
      <c r="C183" s="48" t="s">
        <v>67</v>
      </c>
      <c r="D183" s="48" t="s">
        <v>68</v>
      </c>
      <c r="E183" s="48" t="s">
        <v>69</v>
      </c>
      <c r="F183" s="48" t="s">
        <v>70</v>
      </c>
      <c r="G183" s="48" t="s">
        <v>71</v>
      </c>
      <c r="H183" s="48" t="s">
        <v>72</v>
      </c>
      <c r="I183" s="81" t="s">
        <v>60</v>
      </c>
    </row>
    <row r="184" spans="1:19" x14ac:dyDescent="0.25">
      <c r="A184" s="82" t="s">
        <v>22</v>
      </c>
      <c r="B184" s="83" t="str">
        <f>IF('Site Description'!$K$33="","", IF('Data Entry'!B174&gt;0,'Data Entry'!B174,0))</f>
        <v/>
      </c>
      <c r="C184" s="84" t="str">
        <f>IF('Site Description'!$K$33="","", IF('Data Entry'!C174&gt;0,'Data Entry'!C174,0))</f>
        <v/>
      </c>
      <c r="D184" s="84" t="str">
        <f>IF('Site Description'!$K$33="","", IF('Data Entry'!D174&gt;0,'Data Entry'!D174,0))</f>
        <v/>
      </c>
      <c r="E184" s="84" t="str">
        <f>IF('Site Description'!$K$33="","", IF('Data Entry'!E174&gt;0,'Data Entry'!E174,0))</f>
        <v/>
      </c>
      <c r="F184" s="84" t="str">
        <f>IF('Site Description'!$K$33="","", IF('Data Entry'!F174&gt;0,'Data Entry'!F174,0))</f>
        <v/>
      </c>
      <c r="G184" s="84" t="str">
        <f>IF('Site Description'!$K$33="","", IF('Data Entry'!G174&gt;0,'Data Entry'!G174,0))</f>
        <v/>
      </c>
      <c r="H184" s="85" t="str">
        <f>IF('Site Description'!$K$33="","", IF('Data Entry'!H174&gt;0,'Data Entry'!H174,0))</f>
        <v/>
      </c>
      <c r="I184" s="86" t="str">
        <f>IFERROR(SUM(B184:H184)/('Site Description'!$K$33/10000),"")</f>
        <v/>
      </c>
      <c r="J184" s="76"/>
    </row>
    <row r="185" spans="1:19" x14ac:dyDescent="0.25">
      <c r="A185" s="82" t="s">
        <v>30</v>
      </c>
      <c r="B185" s="93" t="str">
        <f>IF('Site Description'!$K$33="","", IF('Data Entry'!B175&gt;0,'Data Entry'!B175,0))</f>
        <v/>
      </c>
      <c r="C185" s="84" t="str">
        <f>IF('Site Description'!$K$33="","", IF('Data Entry'!C175&gt;0,'Data Entry'!C175,0))</f>
        <v/>
      </c>
      <c r="D185" s="84" t="str">
        <f>IF('Site Description'!$K$33="","", IF('Data Entry'!D175&gt;0,'Data Entry'!D175,0))</f>
        <v/>
      </c>
      <c r="E185" s="84" t="str">
        <f>IF('Site Description'!$K$33="","", IF('Data Entry'!E175&gt;0,'Data Entry'!E175,0))</f>
        <v/>
      </c>
      <c r="F185" s="84" t="str">
        <f>IF('Site Description'!$K$33="","", IF('Data Entry'!F175&gt;0,'Data Entry'!F175,0))</f>
        <v/>
      </c>
      <c r="G185" s="84" t="str">
        <f>IF('Site Description'!$K$33="","", IF('Data Entry'!G175&gt;0,'Data Entry'!G175,0))</f>
        <v/>
      </c>
      <c r="H185" s="85" t="str">
        <f>IF('Site Description'!$K$33="","", IF('Data Entry'!H175&gt;0,'Data Entry'!H175,0))</f>
        <v/>
      </c>
      <c r="I185" s="86" t="str">
        <f>IFERROR(SUM(B185:H185)/('Site Description'!$K$33/10000),"")</f>
        <v/>
      </c>
    </row>
    <row r="186" spans="1:19" x14ac:dyDescent="0.25">
      <c r="A186" s="82" t="s">
        <v>64</v>
      </c>
      <c r="B186" s="93" t="str">
        <f>IF('Site Description'!$K$33="","", IF('Data Entry'!B176&gt;0,'Data Entry'!B176,0))</f>
        <v/>
      </c>
      <c r="C186" s="84" t="str">
        <f>IF('Site Description'!$K$33="","", IF('Data Entry'!C176&gt;0,'Data Entry'!C176,0))</f>
        <v/>
      </c>
      <c r="D186" s="84" t="str">
        <f>IF('Site Description'!$K$33="","", IF('Data Entry'!D176&gt;0,'Data Entry'!D176,0))</f>
        <v/>
      </c>
      <c r="E186" s="84" t="str">
        <f>IF('Site Description'!$K$33="","", IF('Data Entry'!E176&gt;0,'Data Entry'!E176,0))</f>
        <v/>
      </c>
      <c r="F186" s="84" t="str">
        <f>IF('Site Description'!$K$33="","", IF('Data Entry'!F176&gt;0,'Data Entry'!F176,0))</f>
        <v/>
      </c>
      <c r="G186" s="84" t="str">
        <f>IF('Site Description'!$K$33="","", IF('Data Entry'!G176&gt;0,'Data Entry'!G176,0))</f>
        <v/>
      </c>
      <c r="H186" s="85" t="str">
        <f>IF('Site Description'!$K$33="","", IF('Data Entry'!H176&gt;0,'Data Entry'!H176,0))</f>
        <v/>
      </c>
      <c r="I186" s="86" t="str">
        <f>IFERROR(SUM(B186:H186)/('Site Description'!$K$33/10000),"")</f>
        <v/>
      </c>
    </row>
    <row r="187" spans="1:19" x14ac:dyDescent="0.25">
      <c r="A187" s="82" t="s">
        <v>65</v>
      </c>
      <c r="B187" s="93" t="str">
        <f>IF('Site Description'!$K$33="","", IF('Data Entry'!B177&gt;0,'Data Entry'!B177,0))</f>
        <v/>
      </c>
      <c r="C187" s="84" t="str">
        <f>IF('Site Description'!$K$33="","", IF('Data Entry'!C177&gt;0,'Data Entry'!C177,0))</f>
        <v/>
      </c>
      <c r="D187" s="84" t="str">
        <f>IF('Site Description'!$K$33="","", IF('Data Entry'!D177&gt;0,'Data Entry'!D177,0))</f>
        <v/>
      </c>
      <c r="E187" s="84" t="str">
        <f>IF('Site Description'!$K$33="","", IF('Data Entry'!E177&gt;0,'Data Entry'!E177,0))</f>
        <v/>
      </c>
      <c r="F187" s="84" t="str">
        <f>IF('Site Description'!$K$33="","", IF('Data Entry'!F177&gt;0,'Data Entry'!F177,0))</f>
        <v/>
      </c>
      <c r="G187" s="84" t="str">
        <f>IF('Site Description'!$K$33="","", IF('Data Entry'!G177&gt;0,'Data Entry'!G177,0))</f>
        <v/>
      </c>
      <c r="H187" s="85" t="str">
        <f>IF('Site Description'!$K$33="","", IF('Data Entry'!H177&gt;0,'Data Entry'!H177,0))</f>
        <v/>
      </c>
      <c r="I187" s="86" t="str">
        <f>IFERROR(SUM(B187:H187)/('Site Description'!$K$33/10000),"")</f>
        <v/>
      </c>
    </row>
    <row r="188" spans="1:19" x14ac:dyDescent="0.25">
      <c r="A188" s="82"/>
      <c r="B188" s="98"/>
      <c r="C188" s="99"/>
      <c r="D188" s="99"/>
      <c r="E188" s="99"/>
      <c r="F188" s="99"/>
      <c r="G188" s="99"/>
      <c r="H188" s="100"/>
      <c r="I188" s="86"/>
      <c r="K188" s="131"/>
      <c r="L188" s="76"/>
      <c r="M188" s="76"/>
      <c r="N188" s="76"/>
      <c r="O188" s="76"/>
      <c r="P188" s="76"/>
      <c r="Q188" s="76"/>
      <c r="R188" s="76"/>
      <c r="S188" s="76"/>
    </row>
    <row r="189" spans="1:19" x14ac:dyDescent="0.25">
      <c r="A189" s="105" t="s">
        <v>77</v>
      </c>
      <c r="B189" s="93" t="str">
        <f>IF('Site Description'!$K$33="","", IF('Data Entry'!B179&gt;0,'Data Entry'!B179,0))</f>
        <v/>
      </c>
      <c r="C189" s="106" t="str">
        <f>IF('Site Description'!$K$33="","", IF('Data Entry'!C179&gt;0,'Data Entry'!C179,0))</f>
        <v/>
      </c>
      <c r="D189" s="84" t="str">
        <f>IF('Site Description'!$K$33="","", IF('Data Entry'!D179&gt;0,'Data Entry'!D179,0))</f>
        <v/>
      </c>
      <c r="E189" s="84" t="str">
        <f>IF('Site Description'!$K$33="","", IF('Data Entry'!E179&gt;0,'Data Entry'!E179,0))</f>
        <v/>
      </c>
      <c r="F189" s="84" t="str">
        <f>IF('Site Description'!$K$33="","", IF('Data Entry'!F179&gt;0,'Data Entry'!F179,0))</f>
        <v/>
      </c>
      <c r="G189" s="107" t="str">
        <f>IF('Site Description'!$K$33="","", IF('Data Entry'!G179&gt;0,'Data Entry'!G179,0))</f>
        <v/>
      </c>
      <c r="H189" s="108" t="str">
        <f>IF('Site Description'!$K$33="","", IF('Data Entry'!H179&gt;0,'Data Entry'!H179,0))</f>
        <v/>
      </c>
      <c r="I189" s="86" t="str">
        <f>IFERROR(SUM(B189:H189)/('Site Description'!$K$33/10000),"")</f>
        <v/>
      </c>
    </row>
    <row r="190" spans="1:19" x14ac:dyDescent="0.25">
      <c r="A190" s="105" t="s">
        <v>88</v>
      </c>
      <c r="B190" s="93" t="str">
        <f>IF('Site Description'!$K$33="","", IF('Data Entry'!B180&gt;0,'Data Entry'!B180,0))</f>
        <v/>
      </c>
      <c r="C190" s="106" t="str">
        <f>IF('Site Description'!$K$33="","", IF('Data Entry'!C180&gt;0,'Data Entry'!C180,0))</f>
        <v/>
      </c>
      <c r="D190" s="84" t="str">
        <f>IF('Site Description'!$K$33="","", IF('Data Entry'!D180&gt;0,'Data Entry'!D180,0))</f>
        <v/>
      </c>
      <c r="E190" s="84" t="str">
        <f>IF('Site Description'!$K$33="","", IF('Data Entry'!E180&gt;0,'Data Entry'!E180,0))</f>
        <v/>
      </c>
      <c r="F190" s="84" t="str">
        <f>IF('Site Description'!$K$33="","", IF('Data Entry'!F180&gt;0,'Data Entry'!F180,0))</f>
        <v/>
      </c>
      <c r="G190" s="107" t="str">
        <f>IF('Site Description'!$K$33="","", IF('Data Entry'!G180&gt;0,'Data Entry'!G180,0))</f>
        <v/>
      </c>
      <c r="H190" s="108" t="str">
        <f>IF('Site Description'!$K$33="","", IF('Data Entry'!H180&gt;0,'Data Entry'!H180,0))</f>
        <v/>
      </c>
      <c r="I190" s="86" t="str">
        <f>IFERROR(SUM(B190:H190)/('Site Description'!$K$33/10000),"")</f>
        <v/>
      </c>
    </row>
    <row r="191" spans="1:19" x14ac:dyDescent="0.25">
      <c r="A191" s="111"/>
      <c r="B191" s="98"/>
      <c r="C191" s="99"/>
      <c r="D191" s="99"/>
      <c r="E191" s="99"/>
      <c r="F191" s="99"/>
      <c r="G191" s="99"/>
      <c r="H191" s="100"/>
      <c r="I191" s="86"/>
    </row>
    <row r="192" spans="1:19" x14ac:dyDescent="0.25">
      <c r="A192" s="112" t="s">
        <v>78</v>
      </c>
      <c r="B192" s="93" t="str">
        <f>IF('Site Description'!$K$33="","", IF('Data Entry'!B182&gt;0,'Data Entry'!B182,0))</f>
        <v/>
      </c>
      <c r="C192" s="84" t="str">
        <f>IF('Site Description'!$K$33="","", IF('Data Entry'!C182&gt;0,'Data Entry'!C182,0))</f>
        <v/>
      </c>
      <c r="D192" s="84" t="str">
        <f>IF('Site Description'!$K$33="","", IF('Data Entry'!D182&gt;0,'Data Entry'!D182,0))</f>
        <v/>
      </c>
      <c r="E192" s="84" t="str">
        <f>IF('Site Description'!$K$33="","", IF('Data Entry'!E182&gt;0,'Data Entry'!E182,0))</f>
        <v/>
      </c>
      <c r="F192" s="107" t="str">
        <f>IF('Site Description'!$K$33="","", IF('Data Entry'!F182&gt;0,'Data Entry'!F182,0))</f>
        <v/>
      </c>
      <c r="G192" s="107" t="str">
        <f>IF('Site Description'!$K$33="","", IF('Data Entry'!G182&gt;0,'Data Entry'!G182,0))</f>
        <v/>
      </c>
      <c r="H192" s="108" t="str">
        <f>IF('Site Description'!$K$33="","", IF('Data Entry'!H182&gt;0,'Data Entry'!H182,0))</f>
        <v/>
      </c>
      <c r="I192" s="86" t="str">
        <f>IFERROR(SUM(B192:H192)/('Site Description'!$K$33/10000),"")</f>
        <v/>
      </c>
    </row>
    <row r="193" spans="1:9" x14ac:dyDescent="0.25">
      <c r="A193" s="112" t="s">
        <v>79</v>
      </c>
      <c r="B193" s="93" t="str">
        <f>IF('Site Description'!$K$33="","", IF('Data Entry'!B183&gt;0,'Data Entry'!B183,0))</f>
        <v/>
      </c>
      <c r="C193" s="84" t="str">
        <f>IF('Site Description'!$K$33="","", IF('Data Entry'!C183&gt;0,'Data Entry'!C183,0))</f>
        <v/>
      </c>
      <c r="D193" s="84" t="str">
        <f>IF('Site Description'!$K$33="","", IF('Data Entry'!D183&gt;0,'Data Entry'!D183,0))</f>
        <v/>
      </c>
      <c r="E193" s="84" t="str">
        <f>IF('Site Description'!$K$33="","", IF('Data Entry'!E183&gt;0,'Data Entry'!E183,0))</f>
        <v/>
      </c>
      <c r="F193" s="84" t="str">
        <f>IF('Site Description'!$K$33="","", IF('Data Entry'!F183&gt;0,'Data Entry'!F183,0))</f>
        <v/>
      </c>
      <c r="G193" s="84" t="str">
        <f>IF('Site Description'!$K$33="","", IF('Data Entry'!G183&gt;0,'Data Entry'!G183,0))</f>
        <v/>
      </c>
      <c r="H193" s="85" t="str">
        <f>IF('Site Description'!$K$33="","", IF('Data Entry'!H183&gt;0,'Data Entry'!H183,0))</f>
        <v/>
      </c>
      <c r="I193" s="86" t="str">
        <f>IFERROR(SUM(B193:H193)/('Site Description'!$K$33/10000),"")</f>
        <v/>
      </c>
    </row>
    <row r="194" spans="1:9" x14ac:dyDescent="0.25">
      <c r="A194" s="112" t="s">
        <v>80</v>
      </c>
      <c r="B194" s="93" t="str">
        <f>IF('Site Description'!$K$33="","", IF('Data Entry'!B184&gt;0,'Data Entry'!B184,0))</f>
        <v/>
      </c>
      <c r="C194" s="84" t="str">
        <f>IF('Site Description'!$K$33="","", IF('Data Entry'!C184&gt;0,'Data Entry'!C184,0))</f>
        <v/>
      </c>
      <c r="D194" s="84" t="str">
        <f>IF('Site Description'!$K$33="","", IF('Data Entry'!D184&gt;0,'Data Entry'!D184,0))</f>
        <v/>
      </c>
      <c r="E194" s="84" t="str">
        <f>IF('Site Description'!$K$33="","", IF('Data Entry'!E184&gt;0,'Data Entry'!E184,0))</f>
        <v/>
      </c>
      <c r="F194" s="84" t="str">
        <f>IF('Site Description'!$K$33="","", IF('Data Entry'!F184&gt;0,'Data Entry'!F184,0))</f>
        <v/>
      </c>
      <c r="G194" s="84" t="str">
        <f>IF('Site Description'!$K$33="","", IF('Data Entry'!G184&gt;0,'Data Entry'!G184,0))</f>
        <v/>
      </c>
      <c r="H194" s="85" t="str">
        <f>IF('Site Description'!$K$33="","", IF('Data Entry'!H184&gt;0,'Data Entry'!H184,0))</f>
        <v/>
      </c>
      <c r="I194" s="86" t="str">
        <f>IFERROR(SUM(B194:H194)/('Site Description'!$K$33/10000),"")</f>
        <v/>
      </c>
    </row>
    <row r="195" spans="1:9" x14ac:dyDescent="0.25">
      <c r="A195" s="111" t="s">
        <v>92</v>
      </c>
      <c r="B195" s="93" t="str">
        <f>IF('Site Description'!$K$33="","", IF('Data Entry'!B185&gt;0,'Data Entry'!B185,0))</f>
        <v/>
      </c>
      <c r="C195" s="84" t="str">
        <f>IF('Site Description'!$K$33="","", IF('Data Entry'!C185&gt;0,'Data Entry'!C185,0))</f>
        <v/>
      </c>
      <c r="D195" s="84" t="str">
        <f>IF('Site Description'!$K$33="","", IF('Data Entry'!D185&gt;0,'Data Entry'!D185,0))</f>
        <v/>
      </c>
      <c r="E195" s="84" t="str">
        <f>IF('Site Description'!$K$33="","", IF('Data Entry'!E185&gt;0,'Data Entry'!E185,0))</f>
        <v/>
      </c>
      <c r="F195" s="84" t="str">
        <f>IF('Site Description'!$K$33="","", IF('Data Entry'!F185&gt;0,'Data Entry'!F185,0))</f>
        <v/>
      </c>
      <c r="G195" s="84" t="str">
        <f>IF('Site Description'!$K$33="","", IF('Data Entry'!G185&gt;0,'Data Entry'!G185,0))</f>
        <v/>
      </c>
      <c r="H195" s="85" t="str">
        <f>IF('Site Description'!$K$33="","", IF('Data Entry'!H185&gt;0,'Data Entry'!H185,0))</f>
        <v/>
      </c>
      <c r="I195" s="86" t="str">
        <f>IFERROR(SUM(B195:H195)/('Site Description'!$K$33/10000),"")</f>
        <v/>
      </c>
    </row>
    <row r="196" spans="1:9" x14ac:dyDescent="0.25">
      <c r="A196" s="112"/>
      <c r="B196" s="98"/>
      <c r="C196" s="99"/>
      <c r="D196" s="99"/>
      <c r="E196" s="99"/>
      <c r="F196" s="99"/>
      <c r="G196" s="99"/>
      <c r="H196" s="100"/>
      <c r="I196" s="86"/>
    </row>
    <row r="197" spans="1:9" x14ac:dyDescent="0.25">
      <c r="A197" s="112"/>
      <c r="B197" s="93" t="str">
        <f>IF('Site Description'!$K$33="","", IF('Data Entry'!B187&gt;0,'Data Entry'!B187,0))</f>
        <v/>
      </c>
      <c r="C197" s="84" t="str">
        <f>IF('Site Description'!$K$33="","", IF('Data Entry'!C187&gt;0,'Data Entry'!C187,0))</f>
        <v/>
      </c>
      <c r="D197" s="84" t="str">
        <f>IF('Site Description'!$K$33="","", IF('Data Entry'!D187&gt;0,'Data Entry'!D187,0))</f>
        <v/>
      </c>
      <c r="E197" s="84" t="str">
        <f>IF('Site Description'!$K$33="","", IF('Data Entry'!E187&gt;0,'Data Entry'!E187,0))</f>
        <v/>
      </c>
      <c r="F197" s="84" t="str">
        <f>IF('Site Description'!$K$33="","", IF('Data Entry'!F187&gt;0,'Data Entry'!F187,0))</f>
        <v/>
      </c>
      <c r="G197" s="84" t="str">
        <f>IF('Site Description'!$K$33="","", IF('Data Entry'!G187&gt;0,'Data Entry'!G187,0))</f>
        <v/>
      </c>
      <c r="H197" s="85" t="str">
        <f>IF('Site Description'!$K$33="","", IF('Data Entry'!H187&gt;0,'Data Entry'!H187,0))</f>
        <v/>
      </c>
      <c r="I197" s="86" t="str">
        <f>IFERROR(SUM(B197:H197)/('Site Description'!$K$33/10000),"")</f>
        <v/>
      </c>
    </row>
    <row r="198" spans="1:9" ht="14.4" thickBot="1" x14ac:dyDescent="0.3">
      <c r="A198" s="113"/>
      <c r="B198" s="114" t="str">
        <f>IF('Site Description'!$K$33="","", IF('Data Entry'!B188&gt;0,'Data Entry'!B188,0))</f>
        <v/>
      </c>
      <c r="C198" s="115" t="str">
        <f>IF('Site Description'!$K$33="","", IF('Data Entry'!C188&gt;0,'Data Entry'!C188,0))</f>
        <v/>
      </c>
      <c r="D198" s="115" t="str">
        <f>IF('Site Description'!$K$33="","", IF('Data Entry'!D188&gt;0,'Data Entry'!D188,0))</f>
        <v/>
      </c>
      <c r="E198" s="115" t="str">
        <f>IF('Site Description'!$K$33="","", IF('Data Entry'!E188&gt;0,'Data Entry'!E188,0))</f>
        <v/>
      </c>
      <c r="F198" s="115" t="str">
        <f>IF('Site Description'!$K$33="","", IF('Data Entry'!F188&gt;0,'Data Entry'!F188,0))</f>
        <v/>
      </c>
      <c r="G198" s="115" t="str">
        <f>IF('Site Description'!$K$33="","", IF('Data Entry'!G188&gt;0,'Data Entry'!G188,0))</f>
        <v/>
      </c>
      <c r="H198" s="116" t="str">
        <f>IF('Site Description'!$K$33="","", IF('Data Entry'!H188&gt;0,'Data Entry'!H188,0))</f>
        <v/>
      </c>
      <c r="I198" s="86" t="str">
        <f>IFERROR(SUM(B198:H198)/('Site Description'!$K$33/10000),"")</f>
        <v/>
      </c>
    </row>
    <row r="199" spans="1:9" ht="14.4" thickBot="1" x14ac:dyDescent="0.3">
      <c r="A199" s="68" t="s">
        <v>59</v>
      </c>
      <c r="B199" s="69" t="str">
        <f>IFERROR(SUM(B184:B198)/('Site Description'!$K$33/10000),"")</f>
        <v/>
      </c>
      <c r="C199" s="121" t="str">
        <f>IFERROR(SUM(C184:C198)/('Site Description'!$K$33/10000),"")</f>
        <v/>
      </c>
      <c r="D199" s="121" t="str">
        <f>IFERROR(SUM(D184:D198)/('Site Description'!$K$33/10000),"")</f>
        <v/>
      </c>
      <c r="E199" s="121" t="str">
        <f>IFERROR(SUM(E184:E198)/('Site Description'!$K$33/10000),"")</f>
        <v/>
      </c>
      <c r="F199" s="121" t="str">
        <f>IFERROR(SUM(F184:F198)/('Site Description'!$K$33/10000),"")</f>
        <v/>
      </c>
      <c r="G199" s="121" t="str">
        <f>IFERROR(SUM(G184:G198)/('Site Description'!$K$33/10000),"")</f>
        <v/>
      </c>
      <c r="H199" s="122" t="str">
        <f>IFERROR(SUM(H184:H198)/('Site Description'!$K$33/10000),"")</f>
        <v/>
      </c>
      <c r="I199" s="123" t="str">
        <f>IF(SUM(B199:H199)&gt;0,SUM(B199:H199),"")</f>
        <v/>
      </c>
    </row>
  </sheetData>
  <sheetProtection algorithmName="SHA-512" hashValue="yUJJA7cOLSJCHQOWjoqYvXhEVMKnL/mIj6kZGZWEvpH9bGlsfkYV1hMYnl0j+WZL1tGlDXujdzbB2wIX3RksVw==" saltValue="R9XmjPVfk0cardIX3Q3giw==" spinCount="100000" sheet="1" objects="1" scenarios="1"/>
  <protectedRanges>
    <protectedRange algorithmName="SHA-512" hashValue="nK4aC9EW7V6gkdpxsbTgdNs4pxomJL22BS72rxwV+G1ZaB8UngoM4xOwysfG+UPGHF55D/oiEp0/JVaryCWZTg==" saltValue="DqTInAcPANpG0kHSgWS6Dw==" spinCount="100000" sqref="A1:S199" name="Range1_1"/>
  </protectedRanges>
  <mergeCells count="24">
    <mergeCell ref="M2:R2"/>
    <mergeCell ref="K1:R1"/>
    <mergeCell ref="K21:R21"/>
    <mergeCell ref="M22:R22"/>
    <mergeCell ref="A161:G161"/>
    <mergeCell ref="C142:H142"/>
    <mergeCell ref="A121:G121"/>
    <mergeCell ref="A141:G141"/>
    <mergeCell ref="A181:G181"/>
    <mergeCell ref="C162:H162"/>
    <mergeCell ref="C182:H182"/>
    <mergeCell ref="A1:G1"/>
    <mergeCell ref="A41:G41"/>
    <mergeCell ref="C22:H22"/>
    <mergeCell ref="C42:H42"/>
    <mergeCell ref="A61:G61"/>
    <mergeCell ref="A21:G21"/>
    <mergeCell ref="A81:G81"/>
    <mergeCell ref="A101:G101"/>
    <mergeCell ref="C2:H2"/>
    <mergeCell ref="C62:H62"/>
    <mergeCell ref="C82:H82"/>
    <mergeCell ref="C102:H102"/>
    <mergeCell ref="C122:H122"/>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9"/>
  <sheetViews>
    <sheetView zoomScale="80" zoomScaleNormal="80" workbookViewId="0">
      <pane xSplit="1" topLeftCell="B1" activePane="topRight" state="frozen"/>
      <selection pane="topRight" activeCell="K43" sqref="K43"/>
    </sheetView>
  </sheetViews>
  <sheetFormatPr defaultColWidth="9.109375" defaultRowHeight="13.8" x14ac:dyDescent="0.25"/>
  <cols>
    <col min="1" max="1" width="27" style="45" customWidth="1"/>
    <col min="2" max="8" width="8.6640625" style="45" customWidth="1"/>
    <col min="9" max="9" width="17.44140625" style="87" bestFit="1" customWidth="1"/>
    <col min="10" max="10" width="14.6640625" style="87" customWidth="1"/>
    <col min="11" max="11" width="27" style="129" bestFit="1" customWidth="1"/>
    <col min="12" max="18" width="8.6640625" style="87" customWidth="1"/>
    <col min="19" max="19" width="20.5546875" style="87" bestFit="1" customWidth="1"/>
    <col min="20" max="77" width="14.6640625" style="45" customWidth="1"/>
    <col min="78" max="16384" width="9.109375" style="45"/>
  </cols>
  <sheetData>
    <row r="1" spans="1:19" ht="16.2" thickBot="1" x14ac:dyDescent="0.35">
      <c r="A1" s="329" t="s">
        <v>33</v>
      </c>
      <c r="B1" s="330"/>
      <c r="C1" s="330"/>
      <c r="D1" s="330"/>
      <c r="E1" s="330"/>
      <c r="F1" s="330"/>
      <c r="G1" s="330"/>
      <c r="H1" s="71"/>
      <c r="I1" s="72"/>
      <c r="J1" s="73"/>
      <c r="K1" s="336" t="s">
        <v>129</v>
      </c>
      <c r="L1" s="337"/>
      <c r="M1" s="337"/>
      <c r="N1" s="337"/>
      <c r="O1" s="337"/>
      <c r="P1" s="337"/>
      <c r="Q1" s="337"/>
      <c r="R1" s="338"/>
      <c r="S1" s="72"/>
    </row>
    <row r="2" spans="1:19" ht="14.4" x14ac:dyDescent="0.3">
      <c r="A2" s="132"/>
      <c r="B2" s="47" t="s">
        <v>55</v>
      </c>
      <c r="C2" s="331" t="s">
        <v>103</v>
      </c>
      <c r="D2" s="332"/>
      <c r="E2" s="332"/>
      <c r="F2" s="332"/>
      <c r="G2" s="332"/>
      <c r="H2" s="335"/>
      <c r="I2" s="78" t="s">
        <v>56</v>
      </c>
      <c r="J2" s="76"/>
      <c r="K2" s="77"/>
      <c r="L2" s="47" t="s">
        <v>55</v>
      </c>
      <c r="M2" s="331" t="s">
        <v>103</v>
      </c>
      <c r="N2" s="332"/>
      <c r="O2" s="332"/>
      <c r="P2" s="332"/>
      <c r="Q2" s="332"/>
      <c r="R2" s="335"/>
      <c r="S2" s="78" t="s">
        <v>56</v>
      </c>
    </row>
    <row r="3" spans="1:19" ht="15" customHeight="1" x14ac:dyDescent="0.25">
      <c r="A3" s="133" t="s">
        <v>31</v>
      </c>
      <c r="B3" s="47">
        <v>7.5</v>
      </c>
      <c r="C3" s="48">
        <v>15</v>
      </c>
      <c r="D3" s="48">
        <v>25</v>
      </c>
      <c r="E3" s="48">
        <v>35</v>
      </c>
      <c r="F3" s="48">
        <v>45</v>
      </c>
      <c r="G3" s="48">
        <v>55</v>
      </c>
      <c r="H3" s="49">
        <v>65</v>
      </c>
      <c r="I3" s="81" t="s">
        <v>61</v>
      </c>
      <c r="J3" s="76"/>
      <c r="K3" s="80" t="s">
        <v>31</v>
      </c>
      <c r="L3" s="47" t="s">
        <v>99</v>
      </c>
      <c r="M3" s="48" t="s">
        <v>67</v>
      </c>
      <c r="N3" s="48" t="s">
        <v>68</v>
      </c>
      <c r="O3" s="48" t="s">
        <v>69</v>
      </c>
      <c r="P3" s="48" t="s">
        <v>70</v>
      </c>
      <c r="Q3" s="48" t="s">
        <v>71</v>
      </c>
      <c r="R3" s="49" t="s">
        <v>72</v>
      </c>
      <c r="S3" s="81" t="s">
        <v>61</v>
      </c>
    </row>
    <row r="4" spans="1:19" x14ac:dyDescent="0.25">
      <c r="A4" s="134" t="s">
        <v>22</v>
      </c>
      <c r="B4" s="135" t="str">
        <f>IFERROR(Density!B4*(Equations!$M$5*B$3^Equations!$N$5)/1000,"")</f>
        <v/>
      </c>
      <c r="C4" s="89" t="str">
        <f>IFERROR(Density!C4*(Equations!$M$5*C$3^Equations!$N$5)/1000,"")</f>
        <v/>
      </c>
      <c r="D4" s="90" t="str">
        <f>IFERROR(Density!D4*(Equations!$M$5*D$3^Equations!$N$5)/1000,"")</f>
        <v/>
      </c>
      <c r="E4" s="90" t="str">
        <f>IFERROR(Density!E4*(Equations!$M$5*E$3^Equations!$N$5)/1000,"")</f>
        <v/>
      </c>
      <c r="F4" s="90" t="str">
        <f>IFERROR(Density!F4*(Equations!$M$5*F$3^Equations!$N$5)/1000,"")</f>
        <v/>
      </c>
      <c r="G4" s="90" t="str">
        <f>IFERROR(Density!G4*(Equations!$M$5*G$3^Equations!$N$5)/1000,"")</f>
        <v/>
      </c>
      <c r="H4" s="91" t="str">
        <f>IFERROR(Density!H4*(Equations!$M$5*H$3^Equations!$N$5)/1000,"")</f>
        <v/>
      </c>
      <c r="I4" s="136" t="str">
        <f>IFERROR(SUM(B4:G4)/('Site Description'!$B$33/10000),"")</f>
        <v/>
      </c>
      <c r="K4" s="134" t="s">
        <v>22</v>
      </c>
      <c r="L4" s="137">
        <f t="shared" ref="L4:S5" si="0">IFERROR(AVERAGE(B4,B24,B44,B64,B84,B104,B124,B144,B164,B184),0)</f>
        <v>0</v>
      </c>
      <c r="M4" s="89">
        <f t="shared" si="0"/>
        <v>0</v>
      </c>
      <c r="N4" s="90">
        <f t="shared" si="0"/>
        <v>0</v>
      </c>
      <c r="O4" s="90">
        <f t="shared" si="0"/>
        <v>0</v>
      </c>
      <c r="P4" s="90">
        <f t="shared" si="0"/>
        <v>0</v>
      </c>
      <c r="Q4" s="90">
        <f t="shared" si="0"/>
        <v>0</v>
      </c>
      <c r="R4" s="91">
        <f t="shared" si="0"/>
        <v>0</v>
      </c>
      <c r="S4" s="92">
        <f t="shared" si="0"/>
        <v>0</v>
      </c>
    </row>
    <row r="5" spans="1:19" x14ac:dyDescent="0.25">
      <c r="A5" s="82" t="s">
        <v>30</v>
      </c>
      <c r="B5" s="138" t="str">
        <f>IFERROR(Density!B5*(Equations!$M$6*B$3^Equations!$N$6)/1000,"")</f>
        <v/>
      </c>
      <c r="C5" s="95" t="str">
        <f>IFERROR(Density!C5*(Equations!$M$6*C$3^Equations!$N$6)/1000,"")</f>
        <v/>
      </c>
      <c r="D5" s="96" t="str">
        <f>IFERROR(Density!D5*(Equations!$M$6*D$3^Equations!$N$6)/1000,"")</f>
        <v/>
      </c>
      <c r="E5" s="96" t="str">
        <f>IFERROR(Density!E5*(Equations!$M$6*E$3^Equations!$N$6)/1000,"")</f>
        <v/>
      </c>
      <c r="F5" s="96" t="str">
        <f>IFERROR(Density!F5*(Equations!$M$6*F$3^Equations!$N$6)/1000,"")</f>
        <v/>
      </c>
      <c r="G5" s="96" t="str">
        <f>IFERROR(Density!G5*(Equations!$M$6*G$3^Equations!$N$6)/1000,"")</f>
        <v/>
      </c>
      <c r="H5" s="97" t="str">
        <f>IFERROR(Density!H5*(Equations!$M$6*H$3^Equations!$N$6)/1000,"")</f>
        <v/>
      </c>
      <c r="I5" s="136" t="str">
        <f>IFERROR(SUM(B5:G5)/('Site Description'!$B$33/10000),"")</f>
        <v/>
      </c>
      <c r="K5" s="82" t="s">
        <v>30</v>
      </c>
      <c r="L5" s="94">
        <f t="shared" si="0"/>
        <v>0</v>
      </c>
      <c r="M5" s="95">
        <f t="shared" si="0"/>
        <v>0</v>
      </c>
      <c r="N5" s="96">
        <f t="shared" si="0"/>
        <v>0</v>
      </c>
      <c r="O5" s="96">
        <f t="shared" si="0"/>
        <v>0</v>
      </c>
      <c r="P5" s="96">
        <f t="shared" si="0"/>
        <v>0</v>
      </c>
      <c r="Q5" s="96">
        <f t="shared" si="0"/>
        <v>0</v>
      </c>
      <c r="R5" s="97">
        <f t="shared" si="0"/>
        <v>0</v>
      </c>
      <c r="S5" s="92">
        <f t="shared" si="0"/>
        <v>0</v>
      </c>
    </row>
    <row r="6" spans="1:19" x14ac:dyDescent="0.25">
      <c r="A6" s="82" t="s">
        <v>64</v>
      </c>
      <c r="B6" s="138" t="str">
        <f>IFERROR(Density!B6*(Equations!$M$7*B$3^Equations!$N$7)/1000,"")</f>
        <v/>
      </c>
      <c r="C6" s="95" t="str">
        <f>IFERROR(Density!C6*(Equations!$M$7*C$3^Equations!$N$7)/1000,"")</f>
        <v/>
      </c>
      <c r="D6" s="96" t="str">
        <f>IFERROR(Density!D6*(Equations!$M$7*D$3^Equations!$N$7)/1000,"")</f>
        <v/>
      </c>
      <c r="E6" s="96" t="str">
        <f>IFERROR(Density!E6*(Equations!$M$7*E$3^Equations!$N$7)/1000,"")</f>
        <v/>
      </c>
      <c r="F6" s="96" t="str">
        <f>IFERROR(Density!F6*(Equations!$M$7*F$3^Equations!$N$7)/1000,"")</f>
        <v/>
      </c>
      <c r="G6" s="96" t="str">
        <f>IFERROR(Density!G6*(Equations!$M$7*G$3^Equations!$N$7)/1000,"")</f>
        <v/>
      </c>
      <c r="H6" s="97" t="str">
        <f>IFERROR(Density!H6*(Equations!$M$7*H$3^Equations!$N$7)/1000,"")</f>
        <v/>
      </c>
      <c r="I6" s="136" t="str">
        <f>IFERROR(SUM(B6:G6)/('Site Description'!$B$33/10000),"")</f>
        <v/>
      </c>
      <c r="K6" s="82" t="s">
        <v>64</v>
      </c>
      <c r="L6" s="94">
        <f t="shared" ref="L6:R7" si="1">IFERROR(AVERAGE(B6,B26,B46,B66,B86,B106,B126,B146,B166,B186),0)</f>
        <v>0</v>
      </c>
      <c r="M6" s="95">
        <f t="shared" si="1"/>
        <v>0</v>
      </c>
      <c r="N6" s="96">
        <f t="shared" si="1"/>
        <v>0</v>
      </c>
      <c r="O6" s="96">
        <f t="shared" si="1"/>
        <v>0</v>
      </c>
      <c r="P6" s="96">
        <f t="shared" si="1"/>
        <v>0</v>
      </c>
      <c r="Q6" s="96">
        <f t="shared" si="1"/>
        <v>0</v>
      </c>
      <c r="R6" s="97">
        <f t="shared" si="1"/>
        <v>0</v>
      </c>
      <c r="S6" s="92">
        <f t="shared" ref="S6:S18" si="2">IFERROR(AVERAGE(I6,I26,I46,I66,I86,I106,I126,I146,I166,I186),0)</f>
        <v>0</v>
      </c>
    </row>
    <row r="7" spans="1:19" x14ac:dyDescent="0.25">
      <c r="A7" s="82" t="s">
        <v>65</v>
      </c>
      <c r="B7" s="138" t="str">
        <f>IFERROR(Density!B7*(Equations!$M$8*B$3^Equations!$N$8)/1000,"")</f>
        <v/>
      </c>
      <c r="C7" s="95" t="str">
        <f>IFERROR(Density!C7*(Equations!$M$8*C$3^Equations!$N$8)/1000,"")</f>
        <v/>
      </c>
      <c r="D7" s="96" t="str">
        <f>IFERROR(Density!D7*(Equations!$M$8*D$3^Equations!$N$8)/1000,"")</f>
        <v/>
      </c>
      <c r="E7" s="96" t="str">
        <f>IFERROR(Density!E7*(Equations!$M$8*E$3^Equations!$N$8)/1000,"")</f>
        <v/>
      </c>
      <c r="F7" s="96" t="str">
        <f>IFERROR(Density!F7*(Equations!$M$8*F$3^Equations!$N$8)/1000,"")</f>
        <v/>
      </c>
      <c r="G7" s="96" t="str">
        <f>IFERROR(Density!G7*(Equations!$M$8*G$3^Equations!$N$8)/1000,"")</f>
        <v/>
      </c>
      <c r="H7" s="97" t="str">
        <f>IFERROR(Density!H7*(Equations!$M$8*H$3^Equations!$N$8)/1000,"")</f>
        <v/>
      </c>
      <c r="I7" s="136" t="str">
        <f>IFERROR(SUM(B7:G7)/('Site Description'!$B$33/10000),"")</f>
        <v/>
      </c>
      <c r="K7" s="82" t="s">
        <v>65</v>
      </c>
      <c r="L7" s="94">
        <f t="shared" si="1"/>
        <v>0</v>
      </c>
      <c r="M7" s="95">
        <f t="shared" si="1"/>
        <v>0</v>
      </c>
      <c r="N7" s="96">
        <f t="shared" si="1"/>
        <v>0</v>
      </c>
      <c r="O7" s="96">
        <f t="shared" si="1"/>
        <v>0</v>
      </c>
      <c r="P7" s="96">
        <f t="shared" si="1"/>
        <v>0</v>
      </c>
      <c r="Q7" s="96">
        <f t="shared" si="1"/>
        <v>0</v>
      </c>
      <c r="R7" s="97">
        <f t="shared" si="1"/>
        <v>0</v>
      </c>
      <c r="S7" s="92">
        <f t="shared" si="2"/>
        <v>0</v>
      </c>
    </row>
    <row r="8" spans="1:19" x14ac:dyDescent="0.25">
      <c r="A8" s="82"/>
      <c r="B8" s="139"/>
      <c r="C8" s="102"/>
      <c r="D8" s="103"/>
      <c r="E8" s="103"/>
      <c r="F8" s="103"/>
      <c r="G8" s="103"/>
      <c r="H8" s="104"/>
      <c r="I8" s="136"/>
      <c r="K8" s="82"/>
      <c r="L8" s="101"/>
      <c r="M8" s="102"/>
      <c r="N8" s="103"/>
      <c r="O8" s="103"/>
      <c r="P8" s="103"/>
      <c r="Q8" s="103"/>
      <c r="R8" s="104"/>
      <c r="S8" s="92"/>
    </row>
    <row r="9" spans="1:19" x14ac:dyDescent="0.25">
      <c r="A9" s="105" t="s">
        <v>77</v>
      </c>
      <c r="B9" s="138" t="str">
        <f>IFERROR(Density!B9*(Equations!$M$10*B$3^Equations!$N$10)/1000,"")</f>
        <v/>
      </c>
      <c r="C9" s="95" t="str">
        <f>IFERROR(Density!C9*(Equations!$M$10*C$3^Equations!$N$10)/1000,"")</f>
        <v/>
      </c>
      <c r="D9" s="96" t="str">
        <f>IFERROR(Density!D9*(Equations!$M$10*D$3^Equations!$N$10)/1000,"")</f>
        <v/>
      </c>
      <c r="E9" s="96" t="str">
        <f>IFERROR(Density!E9*(Equations!$M$10*E$3^Equations!$N$10)/1000,"")</f>
        <v/>
      </c>
      <c r="F9" s="96" t="str">
        <f>IFERROR(Density!F9*(Equations!$M$10*F$3^Equations!$N$10)/1000,"")</f>
        <v/>
      </c>
      <c r="G9" s="109" t="str">
        <f>IFERROR(Density!G9*(Equations!$M$10*G$3^Equations!$N$10)/1000,"")</f>
        <v/>
      </c>
      <c r="H9" s="110" t="str">
        <f>IFERROR(Density!H9*(Equations!$M$10*H$3^Equations!$N$10)/1000,"")</f>
        <v/>
      </c>
      <c r="I9" s="136" t="str">
        <f>IFERROR(SUM(B9:G9)/('Site Description'!$B$33/10000),"")</f>
        <v/>
      </c>
      <c r="K9" s="105" t="s">
        <v>77</v>
      </c>
      <c r="L9" s="94">
        <f t="shared" ref="L9:S9" si="3">IFERROR(AVERAGE(B9,B29,B49,B69,B89,B109,B129,B149,B169,B189),0)</f>
        <v>0</v>
      </c>
      <c r="M9" s="95">
        <f t="shared" si="3"/>
        <v>0</v>
      </c>
      <c r="N9" s="96">
        <f t="shared" si="3"/>
        <v>0</v>
      </c>
      <c r="O9" s="96">
        <f t="shared" si="3"/>
        <v>0</v>
      </c>
      <c r="P9" s="96">
        <f t="shared" si="3"/>
        <v>0</v>
      </c>
      <c r="Q9" s="109">
        <f t="shared" si="3"/>
        <v>0</v>
      </c>
      <c r="R9" s="110">
        <f t="shared" si="3"/>
        <v>0</v>
      </c>
      <c r="S9" s="92">
        <f t="shared" si="3"/>
        <v>0</v>
      </c>
    </row>
    <row r="10" spans="1:19" x14ac:dyDescent="0.25">
      <c r="A10" s="105" t="s">
        <v>88</v>
      </c>
      <c r="B10" s="138" t="str">
        <f>IFERROR(Density!B10*(Equations!$M$11*B$3^Equations!$N$11)/1000,"")</f>
        <v/>
      </c>
      <c r="C10" s="95" t="str">
        <f>IFERROR(Density!C10*(Equations!$M$11*C$3^Equations!$N$11)/1000,"")</f>
        <v/>
      </c>
      <c r="D10" s="96" t="str">
        <f>IFERROR(Density!D10*(Equations!$M$11*D$3^Equations!$N$11)/1000,"")</f>
        <v/>
      </c>
      <c r="E10" s="96" t="str">
        <f>IFERROR(Density!E10*(Equations!$M$11*E$3^Equations!$N$11)/1000,"")</f>
        <v/>
      </c>
      <c r="F10" s="96" t="str">
        <f>IFERROR(Density!F10*(Equations!$M$11*F$3^Equations!$N$11)/1000,"")</f>
        <v/>
      </c>
      <c r="G10" s="109" t="str">
        <f>IFERROR(Density!G10*(Equations!$M$11*G$3^Equations!$N$11)/1000,"")</f>
        <v/>
      </c>
      <c r="H10" s="110" t="str">
        <f>IFERROR(Density!H10*(Equations!$M$11*H$3^Equations!$N$11)/1000,"")</f>
        <v/>
      </c>
      <c r="I10" s="136" t="str">
        <f>IFERROR(SUM(B10:G10)/('Site Description'!$B$33/10000),"")</f>
        <v/>
      </c>
      <c r="K10" s="105" t="s">
        <v>88</v>
      </c>
      <c r="L10" s="94">
        <f t="shared" ref="L10:R10" si="4">IFERROR(AVERAGE(B10,B30,B50,B70,B90,B110,B130,B150,B170,B190),0)</f>
        <v>0</v>
      </c>
      <c r="M10" s="95">
        <f t="shared" si="4"/>
        <v>0</v>
      </c>
      <c r="N10" s="96">
        <f t="shared" si="4"/>
        <v>0</v>
      </c>
      <c r="O10" s="96">
        <f t="shared" si="4"/>
        <v>0</v>
      </c>
      <c r="P10" s="96">
        <f t="shared" si="4"/>
        <v>0</v>
      </c>
      <c r="Q10" s="109">
        <f t="shared" si="4"/>
        <v>0</v>
      </c>
      <c r="R10" s="110">
        <f t="shared" si="4"/>
        <v>0</v>
      </c>
      <c r="S10" s="92">
        <f t="shared" si="2"/>
        <v>0</v>
      </c>
    </row>
    <row r="11" spans="1:19" x14ac:dyDescent="0.25">
      <c r="A11" s="111"/>
      <c r="B11" s="139"/>
      <c r="C11" s="102"/>
      <c r="D11" s="103"/>
      <c r="E11" s="103"/>
      <c r="F11" s="103"/>
      <c r="G11" s="103"/>
      <c r="H11" s="104"/>
      <c r="I11" s="136"/>
      <c r="K11" s="111"/>
      <c r="L11" s="101"/>
      <c r="M11" s="102"/>
      <c r="N11" s="103"/>
      <c r="O11" s="103"/>
      <c r="P11" s="103"/>
      <c r="Q11" s="103"/>
      <c r="R11" s="104"/>
      <c r="S11" s="92"/>
    </row>
    <row r="12" spans="1:19" x14ac:dyDescent="0.25">
      <c r="A12" s="112" t="s">
        <v>78</v>
      </c>
      <c r="B12" s="138" t="str">
        <f>IFERROR(Density!B12*(Equations!$M$13*B$3^Equations!$N$13)/1000,"")</f>
        <v/>
      </c>
      <c r="C12" s="95" t="str">
        <f>IFERROR(Density!C12*(Equations!$M$13*C$3^Equations!$N$13)/1000,"")</f>
        <v/>
      </c>
      <c r="D12" s="96" t="str">
        <f>IFERROR(Density!D12*(Equations!$M$13*D$3^Equations!$N$13)/1000,"")</f>
        <v/>
      </c>
      <c r="E12" s="96" t="str">
        <f>IFERROR(Density!E12*(Equations!$M$13*E$3^Equations!$N$13)/1000,"")</f>
        <v/>
      </c>
      <c r="F12" s="109" t="str">
        <f>IFERROR(Density!F12*(Equations!$M$13*F$3^Equations!$N$13)/1000,"")</f>
        <v/>
      </c>
      <c r="G12" s="109" t="str">
        <f>IFERROR(Density!G12*(Equations!$M$13*G$3^Equations!$N$13)/1000,"")</f>
        <v/>
      </c>
      <c r="H12" s="110" t="str">
        <f>IFERROR(Density!H12*(Equations!$M$13*H$3^Equations!$N$13)/1000,"")</f>
        <v/>
      </c>
      <c r="I12" s="136" t="str">
        <f>IFERROR(SUM(B12:G12)/('Site Description'!$B$33/10000),"")</f>
        <v/>
      </c>
      <c r="K12" s="112" t="s">
        <v>78</v>
      </c>
      <c r="L12" s="94">
        <f t="shared" ref="L12:R15" si="5">IFERROR(AVERAGE(B12,B32,B52,B72,B92,B112,B132,B152,B172,B192),0)</f>
        <v>0</v>
      </c>
      <c r="M12" s="95">
        <f t="shared" si="5"/>
        <v>0</v>
      </c>
      <c r="N12" s="96">
        <f t="shared" si="5"/>
        <v>0</v>
      </c>
      <c r="O12" s="96">
        <f t="shared" si="5"/>
        <v>0</v>
      </c>
      <c r="P12" s="109">
        <f t="shared" si="5"/>
        <v>0</v>
      </c>
      <c r="Q12" s="109">
        <f t="shared" si="5"/>
        <v>0</v>
      </c>
      <c r="R12" s="110">
        <f t="shared" si="5"/>
        <v>0</v>
      </c>
      <c r="S12" s="92">
        <f t="shared" si="2"/>
        <v>0</v>
      </c>
    </row>
    <row r="13" spans="1:19" x14ac:dyDescent="0.25">
      <c r="A13" s="112" t="s">
        <v>79</v>
      </c>
      <c r="B13" s="138" t="str">
        <f>IFERROR(Density!B13*(Equations!$M$14*B$3^Equations!$N$14)/1000,"")</f>
        <v/>
      </c>
      <c r="C13" s="95" t="str">
        <f>IFERROR(Density!C13*(Equations!$M$14*C$3^Equations!$N$14)/1000,"")</f>
        <v/>
      </c>
      <c r="D13" s="96" t="str">
        <f>IFERROR(Density!D13*(Equations!$M$14*D$3^Equations!$N$14)/1000,"")</f>
        <v/>
      </c>
      <c r="E13" s="96" t="str">
        <f>IFERROR(Density!E13*(Equations!$M$14*E$3^Equations!$N$14)/1000,"")</f>
        <v/>
      </c>
      <c r="F13" s="96" t="str">
        <f>IFERROR(Density!F13*(Equations!$M$14*F$3^Equations!$N$14)/1000,"")</f>
        <v/>
      </c>
      <c r="G13" s="96" t="str">
        <f>IFERROR(Density!G13*(Equations!$M$14*G$3^Equations!$N$14)/1000,"")</f>
        <v/>
      </c>
      <c r="H13" s="97" t="str">
        <f>IFERROR(Density!H13*(Equations!$M$14*H$3^Equations!$N$14)/1000,"")</f>
        <v/>
      </c>
      <c r="I13" s="136" t="str">
        <f>IFERROR(SUM(B13:G13)/('Site Description'!$B$33/10000),"")</f>
        <v/>
      </c>
      <c r="K13" s="112" t="s">
        <v>79</v>
      </c>
      <c r="L13" s="94">
        <f t="shared" si="5"/>
        <v>0</v>
      </c>
      <c r="M13" s="95">
        <f t="shared" si="5"/>
        <v>0</v>
      </c>
      <c r="N13" s="96">
        <f t="shared" si="5"/>
        <v>0</v>
      </c>
      <c r="O13" s="96">
        <f t="shared" si="5"/>
        <v>0</v>
      </c>
      <c r="P13" s="96">
        <f t="shared" si="5"/>
        <v>0</v>
      </c>
      <c r="Q13" s="96">
        <f t="shared" si="5"/>
        <v>0</v>
      </c>
      <c r="R13" s="97">
        <f t="shared" si="5"/>
        <v>0</v>
      </c>
      <c r="S13" s="92">
        <f t="shared" si="2"/>
        <v>0</v>
      </c>
    </row>
    <row r="14" spans="1:19" x14ac:dyDescent="0.25">
      <c r="A14" s="112" t="s">
        <v>80</v>
      </c>
      <c r="B14" s="138" t="str">
        <f>IFERROR(Density!B14*(Equations!$M$15*B$3^Equations!$N$15)/1000,"")</f>
        <v/>
      </c>
      <c r="C14" s="95" t="str">
        <f>IFERROR(Density!C14*(Equations!$M$15*C$3^Equations!$N$15)/1000,"")</f>
        <v/>
      </c>
      <c r="D14" s="96" t="str">
        <f>IFERROR(Density!D14*(Equations!$M$15*D$3^Equations!$N$15)/1000,"")</f>
        <v/>
      </c>
      <c r="E14" s="96" t="str">
        <f>IFERROR(Density!E14*(Equations!$M$15*E$3^Equations!$N$15)/1000,"")</f>
        <v/>
      </c>
      <c r="F14" s="96" t="str">
        <f>IFERROR(Density!F14*(Equations!$M$15*F$3^Equations!$N$15)/1000,"")</f>
        <v/>
      </c>
      <c r="G14" s="96" t="str">
        <f>IFERROR(Density!G14*(Equations!$M$15*G$3^Equations!$N$15)/1000,"")</f>
        <v/>
      </c>
      <c r="H14" s="97" t="str">
        <f>IFERROR(Density!H14*(Equations!$M$15*H$3^Equations!$N$15)/1000,"")</f>
        <v/>
      </c>
      <c r="I14" s="136" t="str">
        <f>IFERROR(SUM(B14:G14)/('Site Description'!$B$33/10000),"")</f>
        <v/>
      </c>
      <c r="K14" s="112" t="s">
        <v>80</v>
      </c>
      <c r="L14" s="94">
        <f t="shared" si="5"/>
        <v>0</v>
      </c>
      <c r="M14" s="95">
        <f t="shared" si="5"/>
        <v>0</v>
      </c>
      <c r="N14" s="96">
        <f t="shared" si="5"/>
        <v>0</v>
      </c>
      <c r="O14" s="96">
        <f t="shared" si="5"/>
        <v>0</v>
      </c>
      <c r="P14" s="96">
        <f t="shared" si="5"/>
        <v>0</v>
      </c>
      <c r="Q14" s="96">
        <f t="shared" si="5"/>
        <v>0</v>
      </c>
      <c r="R14" s="97">
        <f t="shared" si="5"/>
        <v>0</v>
      </c>
      <c r="S14" s="92">
        <f t="shared" si="2"/>
        <v>0</v>
      </c>
    </row>
    <row r="15" spans="1:19" x14ac:dyDescent="0.25">
      <c r="A15" s="111" t="s">
        <v>92</v>
      </c>
      <c r="B15" s="138" t="str">
        <f>IFERROR(Density!B15*(Equations!$M$16*B$3^Equations!$N$16)/1000,"")</f>
        <v/>
      </c>
      <c r="C15" s="95" t="str">
        <f>IFERROR(Density!C15*(Equations!$M$16*C$3^Equations!$N$16)/1000,"")</f>
        <v/>
      </c>
      <c r="D15" s="96" t="str">
        <f>IFERROR(Density!D15*(Equations!$M$16*D$3^Equations!$N$16)/1000,"")</f>
        <v/>
      </c>
      <c r="E15" s="96" t="str">
        <f>IFERROR(Density!E15*(Equations!$M$16*E$3^Equations!$N$16)/1000,"")</f>
        <v/>
      </c>
      <c r="F15" s="96" t="str">
        <f>IFERROR(Density!F15*(Equations!$M$16*F$3^Equations!$N$16)/1000,"")</f>
        <v/>
      </c>
      <c r="G15" s="96" t="str">
        <f>IFERROR(Density!G15*(Equations!$M$16*G$3^Equations!$N$16)/1000,"")</f>
        <v/>
      </c>
      <c r="H15" s="97" t="str">
        <f>IFERROR(Density!H15*(Equations!$M$16*H$3^Equations!$N$16)/1000,"")</f>
        <v/>
      </c>
      <c r="I15" s="136" t="str">
        <f>IFERROR(SUM(B15:G15)/('Site Description'!$B$33/10000),"")</f>
        <v/>
      </c>
      <c r="K15" s="111" t="s">
        <v>92</v>
      </c>
      <c r="L15" s="94">
        <f t="shared" si="5"/>
        <v>0</v>
      </c>
      <c r="M15" s="95">
        <f t="shared" si="5"/>
        <v>0</v>
      </c>
      <c r="N15" s="96">
        <f t="shared" si="5"/>
        <v>0</v>
      </c>
      <c r="O15" s="96">
        <f t="shared" si="5"/>
        <v>0</v>
      </c>
      <c r="P15" s="96">
        <f t="shared" si="5"/>
        <v>0</v>
      </c>
      <c r="Q15" s="96">
        <f t="shared" si="5"/>
        <v>0</v>
      </c>
      <c r="R15" s="97">
        <f t="shared" si="5"/>
        <v>0</v>
      </c>
      <c r="S15" s="92">
        <f t="shared" si="2"/>
        <v>0</v>
      </c>
    </row>
    <row r="16" spans="1:19" x14ac:dyDescent="0.25">
      <c r="A16" s="112"/>
      <c r="B16" s="139"/>
      <c r="C16" s="102"/>
      <c r="D16" s="103"/>
      <c r="E16" s="103"/>
      <c r="F16" s="103"/>
      <c r="G16" s="103"/>
      <c r="H16" s="104"/>
      <c r="I16" s="136"/>
      <c r="K16" s="112"/>
      <c r="L16" s="101"/>
      <c r="M16" s="102"/>
      <c r="N16" s="103"/>
      <c r="O16" s="103"/>
      <c r="P16" s="103"/>
      <c r="Q16" s="103"/>
      <c r="R16" s="104"/>
      <c r="S16" s="92"/>
    </row>
    <row r="17" spans="1:19" x14ac:dyDescent="0.25">
      <c r="A17" s="112"/>
      <c r="B17" s="138" t="str">
        <f>IFERROR(Density!B17*(Equations!$M$18*B$3^Equations!$N$18)/1000,"")</f>
        <v/>
      </c>
      <c r="C17" s="95" t="str">
        <f>IFERROR(Density!C17*(Equations!$M$18*C$3^Equations!$N$18)/1000,"")</f>
        <v/>
      </c>
      <c r="D17" s="96" t="str">
        <f>IFERROR(Density!D17*(Equations!$M$18*D$3^Equations!$N$18)/1000,"")</f>
        <v/>
      </c>
      <c r="E17" s="96" t="str">
        <f>IFERROR(Density!E17*(Equations!$M$18*E$3^Equations!$N$18)/1000,"")</f>
        <v/>
      </c>
      <c r="F17" s="96" t="str">
        <f>IFERROR(Density!F17*(Equations!$M$18*F$3^Equations!$N$18)/1000,"")</f>
        <v/>
      </c>
      <c r="G17" s="96" t="str">
        <f>IFERROR(Density!G17*(Equations!$M$18*G$3^Equations!$N$18)/1000,"")</f>
        <v/>
      </c>
      <c r="H17" s="97" t="str">
        <f>IFERROR(Density!H17*(Equations!$M$18*H$3^Equations!$N$18)/1000,"")</f>
        <v/>
      </c>
      <c r="I17" s="136" t="str">
        <f>IFERROR(SUM(B17:G17)/('Site Description'!$B$33/10000),"")</f>
        <v/>
      </c>
      <c r="K17" s="112"/>
      <c r="L17" s="94">
        <f t="shared" ref="L17:R18" si="6">IFERROR(AVERAGE(B17,B37,B57,B77,B97,B117,B137,B157,B177,B197),0)</f>
        <v>0</v>
      </c>
      <c r="M17" s="95">
        <f t="shared" si="6"/>
        <v>0</v>
      </c>
      <c r="N17" s="96">
        <f t="shared" si="6"/>
        <v>0</v>
      </c>
      <c r="O17" s="96">
        <f t="shared" si="6"/>
        <v>0</v>
      </c>
      <c r="P17" s="96">
        <f t="shared" si="6"/>
        <v>0</v>
      </c>
      <c r="Q17" s="96">
        <f t="shared" si="6"/>
        <v>0</v>
      </c>
      <c r="R17" s="97">
        <f t="shared" si="6"/>
        <v>0</v>
      </c>
      <c r="S17" s="92">
        <f t="shared" si="2"/>
        <v>0</v>
      </c>
    </row>
    <row r="18" spans="1:19" ht="14.4" thickBot="1" x14ac:dyDescent="0.3">
      <c r="A18" s="113"/>
      <c r="B18" s="138" t="str">
        <f>IFERROR(Density!B18*(Equations!$M$19*B$3^Equations!$N$19)/1000,"")</f>
        <v/>
      </c>
      <c r="C18" s="95" t="str">
        <f>IFERROR(Density!C18*(Equations!$M$19*C$3^Equations!$N$19)/1000,"")</f>
        <v/>
      </c>
      <c r="D18" s="96" t="str">
        <f>IFERROR(Density!D18*(Equations!$M$19*D$3^Equations!$N$19)/1000,"")</f>
        <v/>
      </c>
      <c r="E18" s="96" t="str">
        <f>IFERROR(Density!E18*(Equations!$M$19*E$3^Equations!$N$19)/1000,"")</f>
        <v/>
      </c>
      <c r="F18" s="96" t="str">
        <f>IFERROR(Density!F18*(Equations!$M$19*F$3^Equations!$N$19)/1000,"")</f>
        <v/>
      </c>
      <c r="G18" s="96" t="str">
        <f>IFERROR(Density!G18*(Equations!$M$19*G$3^Equations!$N$19)/1000,"")</f>
        <v/>
      </c>
      <c r="H18" s="97" t="str">
        <f>IFERROR(Density!H18*(Equations!$M$19*H$3^Equations!$N$19)/1000,"")</f>
        <v/>
      </c>
      <c r="I18" s="136" t="str">
        <f>IFERROR(SUM(B18:G18)/('Site Description'!$B$33/10000),"")</f>
        <v/>
      </c>
      <c r="K18" s="113"/>
      <c r="L18" s="117">
        <f t="shared" si="6"/>
        <v>0</v>
      </c>
      <c r="M18" s="118">
        <f t="shared" si="6"/>
        <v>0</v>
      </c>
      <c r="N18" s="119">
        <f t="shared" si="6"/>
        <v>0</v>
      </c>
      <c r="O18" s="119">
        <f t="shared" si="6"/>
        <v>0</v>
      </c>
      <c r="P18" s="119">
        <f t="shared" si="6"/>
        <v>0</v>
      </c>
      <c r="Q18" s="119">
        <f t="shared" si="6"/>
        <v>0</v>
      </c>
      <c r="R18" s="120">
        <f t="shared" si="6"/>
        <v>0</v>
      </c>
      <c r="S18" s="92">
        <f t="shared" si="2"/>
        <v>0</v>
      </c>
    </row>
    <row r="19" spans="1:19" ht="14.4" thickBot="1" x14ac:dyDescent="0.3">
      <c r="A19" s="140" t="s">
        <v>62</v>
      </c>
      <c r="B19" s="124" t="str">
        <f>IFERROR(SUM(B4:B18)/('Site Description'!$B$33/10000),"")</f>
        <v/>
      </c>
      <c r="C19" s="125" t="str">
        <f>IFERROR(SUM(C4:C18)/('Site Description'!$B$33/10000),"")</f>
        <v/>
      </c>
      <c r="D19" s="126" t="str">
        <f>IFERROR(SUM(D4:D18)/('Site Description'!$B$33/10000),"")</f>
        <v/>
      </c>
      <c r="E19" s="126" t="str">
        <f>IFERROR(SUM(E4:E18)/('Site Description'!$B$33/10000),"")</f>
        <v/>
      </c>
      <c r="F19" s="126" t="str">
        <f>IFERROR(SUM(F4:F18)/('Site Description'!$B$33/10000),"")</f>
        <v/>
      </c>
      <c r="G19" s="126" t="str">
        <f>IFERROR(SUM(G4:G18)/('Site Description'!$B$33/10000),"")</f>
        <v/>
      </c>
      <c r="H19" s="127" t="str">
        <f>IFERROR(SUM(H4:H18)/('Site Description'!$B$33/10000),"")</f>
        <v/>
      </c>
      <c r="I19" s="141" t="str">
        <f>IF(SUM(B19:H19)&gt;0,SUM(B19:H19),"")</f>
        <v/>
      </c>
      <c r="J19" s="76"/>
      <c r="K19" s="140" t="s">
        <v>62</v>
      </c>
      <c r="L19" s="124" t="e">
        <f t="shared" ref="L19:S19" si="7">AVERAGE(B19,B39,B59,B79,B99,B119,B139,B159,B179,B199)</f>
        <v>#DIV/0!</v>
      </c>
      <c r="M19" s="125" t="e">
        <f t="shared" si="7"/>
        <v>#DIV/0!</v>
      </c>
      <c r="N19" s="126" t="e">
        <f t="shared" si="7"/>
        <v>#DIV/0!</v>
      </c>
      <c r="O19" s="126" t="e">
        <f t="shared" si="7"/>
        <v>#DIV/0!</v>
      </c>
      <c r="P19" s="126" t="e">
        <f t="shared" si="7"/>
        <v>#DIV/0!</v>
      </c>
      <c r="Q19" s="126" t="e">
        <f t="shared" si="7"/>
        <v>#DIV/0!</v>
      </c>
      <c r="R19" s="127" t="e">
        <f t="shared" si="7"/>
        <v>#DIV/0!</v>
      </c>
      <c r="S19" s="127" t="e">
        <f t="shared" si="7"/>
        <v>#DIV/0!</v>
      </c>
    </row>
    <row r="20" spans="1:19" ht="14.4" thickBot="1" x14ac:dyDescent="0.3">
      <c r="J20" s="76"/>
      <c r="K20" s="45"/>
      <c r="L20" s="45"/>
      <c r="M20" s="45"/>
      <c r="N20" s="45"/>
      <c r="O20" s="45"/>
      <c r="P20" s="45"/>
      <c r="Q20" s="45"/>
      <c r="R20" s="45"/>
    </row>
    <row r="21" spans="1:19" ht="16.2" thickBot="1" x14ac:dyDescent="0.35">
      <c r="A21" s="329" t="s">
        <v>32</v>
      </c>
      <c r="B21" s="330"/>
      <c r="C21" s="330"/>
      <c r="D21" s="330"/>
      <c r="E21" s="330"/>
      <c r="F21" s="330"/>
      <c r="G21" s="330"/>
      <c r="H21" s="71"/>
      <c r="I21" s="72"/>
      <c r="K21" s="329" t="s">
        <v>130</v>
      </c>
      <c r="L21" s="330"/>
      <c r="M21" s="330"/>
      <c r="N21" s="330"/>
      <c r="O21" s="330"/>
      <c r="P21" s="330"/>
      <c r="Q21" s="330"/>
      <c r="R21" s="334"/>
      <c r="S21" s="72"/>
    </row>
    <row r="22" spans="1:19" ht="14.4" x14ac:dyDescent="0.3">
      <c r="A22" s="132"/>
      <c r="B22" s="47" t="s">
        <v>55</v>
      </c>
      <c r="C22" s="331" t="s">
        <v>103</v>
      </c>
      <c r="D22" s="332"/>
      <c r="E22" s="332"/>
      <c r="F22" s="332"/>
      <c r="G22" s="332"/>
      <c r="H22" s="335"/>
      <c r="I22" s="78" t="s">
        <v>56</v>
      </c>
      <c r="K22" s="74"/>
      <c r="L22" s="47" t="s">
        <v>55</v>
      </c>
      <c r="M22" s="331" t="s">
        <v>103</v>
      </c>
      <c r="N22" s="332"/>
      <c r="O22" s="332"/>
      <c r="P22" s="332"/>
      <c r="Q22" s="332"/>
      <c r="R22" s="335"/>
      <c r="S22" s="78" t="s">
        <v>56</v>
      </c>
    </row>
    <row r="23" spans="1:19" x14ac:dyDescent="0.25">
      <c r="A23" s="133" t="s">
        <v>31</v>
      </c>
      <c r="B23" s="47">
        <v>7.5</v>
      </c>
      <c r="C23" s="48">
        <v>15</v>
      </c>
      <c r="D23" s="48">
        <v>25</v>
      </c>
      <c r="E23" s="48">
        <v>35</v>
      </c>
      <c r="F23" s="48">
        <v>45</v>
      </c>
      <c r="G23" s="48">
        <v>55</v>
      </c>
      <c r="H23" s="49">
        <v>65</v>
      </c>
      <c r="I23" s="81" t="s">
        <v>61</v>
      </c>
      <c r="K23" s="46" t="s">
        <v>31</v>
      </c>
      <c r="L23" s="47" t="s">
        <v>99</v>
      </c>
      <c r="M23" s="48" t="s">
        <v>67</v>
      </c>
      <c r="N23" s="48" t="s">
        <v>68</v>
      </c>
      <c r="O23" s="48" t="s">
        <v>69</v>
      </c>
      <c r="P23" s="48" t="s">
        <v>70</v>
      </c>
      <c r="Q23" s="48" t="s">
        <v>71</v>
      </c>
      <c r="R23" s="49" t="s">
        <v>72</v>
      </c>
      <c r="S23" s="81" t="s">
        <v>61</v>
      </c>
    </row>
    <row r="24" spans="1:19" x14ac:dyDescent="0.25">
      <c r="A24" s="82" t="s">
        <v>22</v>
      </c>
      <c r="B24" s="135" t="str">
        <f>IFERROR(Density!B24*(Equations!$M$5*B$3^Equations!$N$5)/1000,"")</f>
        <v/>
      </c>
      <c r="C24" s="89" t="str">
        <f>IFERROR(Density!C24*(Equations!$M$5*C$3^Equations!$N$5)/1000,"")</f>
        <v/>
      </c>
      <c r="D24" s="90" t="str">
        <f>IFERROR(Density!D24*(Equations!$M$5*D$3^Equations!$N$5)/1000,"")</f>
        <v/>
      </c>
      <c r="E24" s="90" t="str">
        <f>IFERROR(Density!E24*(Equations!$M$5*E$3^Equations!$N$5)/1000,"")</f>
        <v/>
      </c>
      <c r="F24" s="90" t="str">
        <f>IFERROR(Density!F24*(Equations!$M$5*F$3^Equations!$N$5)/1000,"")</f>
        <v/>
      </c>
      <c r="G24" s="90" t="str">
        <f>IFERROR(Density!G24*(Equations!$M$5*G$3^Equations!$N$5)/1000,"")</f>
        <v/>
      </c>
      <c r="H24" s="91" t="str">
        <f>IFERROR(Density!H24*(Equations!$M$5*H$3^Equations!$N$5)/1000,"")</f>
        <v/>
      </c>
      <c r="I24" s="136" t="str">
        <f>IFERROR(SUM(B24:G24)/('Site Description'!$C$33/10000),"")</f>
        <v/>
      </c>
      <c r="K24" s="134" t="s">
        <v>22</v>
      </c>
      <c r="L24" s="137">
        <f t="shared" ref="L24:S24" si="8">IFERROR(STDEV(B4,B24,B44,B64,B84,B104,B124,B144,B164,B184),0)</f>
        <v>0</v>
      </c>
      <c r="M24" s="89">
        <f t="shared" si="8"/>
        <v>0</v>
      </c>
      <c r="N24" s="90">
        <f t="shared" si="8"/>
        <v>0</v>
      </c>
      <c r="O24" s="90">
        <f t="shared" si="8"/>
        <v>0</v>
      </c>
      <c r="P24" s="90">
        <f t="shared" si="8"/>
        <v>0</v>
      </c>
      <c r="Q24" s="90">
        <f t="shared" si="8"/>
        <v>0</v>
      </c>
      <c r="R24" s="91">
        <f t="shared" si="8"/>
        <v>0</v>
      </c>
      <c r="S24" s="92">
        <f t="shared" si="8"/>
        <v>0</v>
      </c>
    </row>
    <row r="25" spans="1:19" x14ac:dyDescent="0.25">
      <c r="A25" s="82" t="s">
        <v>30</v>
      </c>
      <c r="B25" s="138" t="str">
        <f>IFERROR(Density!B25*(Equations!$M$6*B$3^Equations!$N$6)/1000,"")</f>
        <v/>
      </c>
      <c r="C25" s="95" t="str">
        <f>IFERROR(Density!C25*(Equations!$M$6*C$3^Equations!$N$6)/1000,"")</f>
        <v/>
      </c>
      <c r="D25" s="96" t="str">
        <f>IFERROR(Density!D25*(Equations!$M$6*D$3^Equations!$N$6)/1000,"")</f>
        <v/>
      </c>
      <c r="E25" s="96" t="str">
        <f>IFERROR(Density!E25*(Equations!$M$6*E$3^Equations!$N$6)/1000,"")</f>
        <v/>
      </c>
      <c r="F25" s="96" t="str">
        <f>IFERROR(Density!F25*(Equations!$M$6*F$3^Equations!$N$6)/1000,"")</f>
        <v/>
      </c>
      <c r="G25" s="96" t="str">
        <f>IFERROR(Density!G25*(Equations!$M$6*G$3^Equations!$N$6)/1000,"")</f>
        <v/>
      </c>
      <c r="H25" s="97" t="str">
        <f>IFERROR(Density!H25*(Equations!$M$6*H$3^Equations!$N$6)/1000,"")</f>
        <v/>
      </c>
      <c r="I25" s="136" t="str">
        <f>IFERROR(SUM(B25:G25)/('Site Description'!$C$33/10000),"")</f>
        <v/>
      </c>
      <c r="K25" s="82" t="s">
        <v>30</v>
      </c>
      <c r="L25" s="94">
        <f>IFERROR(STDEV(B5,B25,B45,B65,B85,B105,B125,B145,B165,B185),0)</f>
        <v>0</v>
      </c>
      <c r="M25" s="95">
        <f t="shared" ref="M25:R27" si="9">IFERROR(STDEV(C5,C25,C45,C65,C85,C105,C125,C145,C165,C185),0)</f>
        <v>0</v>
      </c>
      <c r="N25" s="96">
        <f t="shared" si="9"/>
        <v>0</v>
      </c>
      <c r="O25" s="96">
        <f t="shared" si="9"/>
        <v>0</v>
      </c>
      <c r="P25" s="96">
        <f t="shared" si="9"/>
        <v>0</v>
      </c>
      <c r="Q25" s="96">
        <f t="shared" si="9"/>
        <v>0</v>
      </c>
      <c r="R25" s="97">
        <f t="shared" si="9"/>
        <v>0</v>
      </c>
      <c r="S25" s="92">
        <f t="shared" ref="S25:S38" si="10">IFERROR(STDEV(I5,I25,I45,I65,I85,I105,I125,I145,I165,I185),0)</f>
        <v>0</v>
      </c>
    </row>
    <row r="26" spans="1:19" x14ac:dyDescent="0.25">
      <c r="A26" s="82" t="s">
        <v>64</v>
      </c>
      <c r="B26" s="138" t="str">
        <f>IFERROR(Density!B26*(Equations!$M$7*B$3^Equations!$N$7)/1000,"")</f>
        <v/>
      </c>
      <c r="C26" s="95" t="str">
        <f>IFERROR(Density!C26*(Equations!$M$7*C$3^Equations!$N$7)/1000,"")</f>
        <v/>
      </c>
      <c r="D26" s="96" t="str">
        <f>IFERROR(Density!D26*(Equations!$M$7*D$3^Equations!$N$7)/1000,"")</f>
        <v/>
      </c>
      <c r="E26" s="96" t="str">
        <f>IFERROR(Density!E26*(Equations!$M$7*E$3^Equations!$N$7)/1000,"")</f>
        <v/>
      </c>
      <c r="F26" s="96" t="str">
        <f>IFERROR(Density!F26*(Equations!$M$7*F$3^Equations!$N$7)/1000,"")</f>
        <v/>
      </c>
      <c r="G26" s="96" t="str">
        <f>IFERROR(Density!G26*(Equations!$M$7*G$3^Equations!$N$7)/1000,"")</f>
        <v/>
      </c>
      <c r="H26" s="97" t="str">
        <f>IFERROR(Density!H26*(Equations!$M$7*H$3^Equations!$N$7)/1000,"")</f>
        <v/>
      </c>
      <c r="I26" s="136" t="str">
        <f>IFERROR(SUM(B26:G26)/('Site Description'!$C$33/10000),"")</f>
        <v/>
      </c>
      <c r="K26" s="82" t="s">
        <v>64</v>
      </c>
      <c r="L26" s="94">
        <f>IFERROR(STDEV(B6,B26,B46,B66,B86,B106,B126,B146,B166,B186),0)</f>
        <v>0</v>
      </c>
      <c r="M26" s="95">
        <f t="shared" si="9"/>
        <v>0</v>
      </c>
      <c r="N26" s="96">
        <f t="shared" si="9"/>
        <v>0</v>
      </c>
      <c r="O26" s="96">
        <f t="shared" si="9"/>
        <v>0</v>
      </c>
      <c r="P26" s="96">
        <f t="shared" si="9"/>
        <v>0</v>
      </c>
      <c r="Q26" s="96">
        <f t="shared" si="9"/>
        <v>0</v>
      </c>
      <c r="R26" s="97">
        <f t="shared" si="9"/>
        <v>0</v>
      </c>
      <c r="S26" s="92">
        <f t="shared" si="10"/>
        <v>0</v>
      </c>
    </row>
    <row r="27" spans="1:19" x14ac:dyDescent="0.25">
      <c r="A27" s="82" t="s">
        <v>65</v>
      </c>
      <c r="B27" s="138" t="str">
        <f>IFERROR(Density!B27*(Equations!$M$8*B$3^Equations!$N$8)/1000,"")</f>
        <v/>
      </c>
      <c r="C27" s="95" t="str">
        <f>IFERROR(Density!C27*(Equations!$M$8*C$3^Equations!$N$8)/1000,"")</f>
        <v/>
      </c>
      <c r="D27" s="96" t="str">
        <f>IFERROR(Density!D27*(Equations!$M$8*D$3^Equations!$N$8)/1000,"")</f>
        <v/>
      </c>
      <c r="E27" s="96" t="str">
        <f>IFERROR(Density!E27*(Equations!$M$8*E$3^Equations!$N$8)/1000,"")</f>
        <v/>
      </c>
      <c r="F27" s="96" t="str">
        <f>IFERROR(Density!F27*(Equations!$M$8*F$3^Equations!$N$8)/1000,"")</f>
        <v/>
      </c>
      <c r="G27" s="96" t="str">
        <f>IFERROR(Density!G27*(Equations!$M$8*G$3^Equations!$N$8)/1000,"")</f>
        <v/>
      </c>
      <c r="H27" s="97" t="str">
        <f>IFERROR(Density!H27*(Equations!$M$8*H$3^Equations!$N$8)/1000,"")</f>
        <v/>
      </c>
      <c r="I27" s="136" t="str">
        <f>IFERROR(SUM(B27:G27)/('Site Description'!$C$33/10000),"")</f>
        <v/>
      </c>
      <c r="K27" s="82" t="s">
        <v>65</v>
      </c>
      <c r="L27" s="94">
        <f>IFERROR(STDEV(B7,B27,B47,B67,B87,B107,B127,B147,B167,B187),0)</f>
        <v>0</v>
      </c>
      <c r="M27" s="95">
        <f t="shared" si="9"/>
        <v>0</v>
      </c>
      <c r="N27" s="96">
        <f t="shared" si="9"/>
        <v>0</v>
      </c>
      <c r="O27" s="96">
        <f t="shared" si="9"/>
        <v>0</v>
      </c>
      <c r="P27" s="96">
        <f t="shared" si="9"/>
        <v>0</v>
      </c>
      <c r="Q27" s="96">
        <f t="shared" si="9"/>
        <v>0</v>
      </c>
      <c r="R27" s="97">
        <f t="shared" si="9"/>
        <v>0</v>
      </c>
      <c r="S27" s="92">
        <f t="shared" si="10"/>
        <v>0</v>
      </c>
    </row>
    <row r="28" spans="1:19" x14ac:dyDescent="0.25">
      <c r="A28" s="82"/>
      <c r="B28" s="139"/>
      <c r="C28" s="102"/>
      <c r="D28" s="103"/>
      <c r="E28" s="103"/>
      <c r="F28" s="103"/>
      <c r="G28" s="103"/>
      <c r="H28" s="104"/>
      <c r="I28" s="136"/>
      <c r="K28" s="82"/>
      <c r="L28" s="101"/>
      <c r="M28" s="102"/>
      <c r="N28" s="103"/>
      <c r="O28" s="103"/>
      <c r="P28" s="103"/>
      <c r="Q28" s="103"/>
      <c r="R28" s="104"/>
      <c r="S28" s="92"/>
    </row>
    <row r="29" spans="1:19" x14ac:dyDescent="0.25">
      <c r="A29" s="105" t="s">
        <v>77</v>
      </c>
      <c r="B29" s="138" t="str">
        <f>IFERROR(Density!B29*(Equations!$M$10*B$3^Equations!$N$10)/1000,"")</f>
        <v/>
      </c>
      <c r="C29" s="95" t="str">
        <f>IFERROR(Density!C29*(Equations!$M$10*C$3^Equations!$N$10)/1000,"")</f>
        <v/>
      </c>
      <c r="D29" s="96" t="str">
        <f>IFERROR(Density!D29*(Equations!$M$10*D$3^Equations!$N$10)/1000,"")</f>
        <v/>
      </c>
      <c r="E29" s="96" t="str">
        <f>IFERROR(Density!E29*(Equations!$M$10*E$3^Equations!$N$10)/1000,"")</f>
        <v/>
      </c>
      <c r="F29" s="96" t="str">
        <f>IFERROR(Density!F29*(Equations!$M$10*F$3^Equations!$N$10)/1000,"")</f>
        <v/>
      </c>
      <c r="G29" s="109" t="str">
        <f>IFERROR(Density!G29*(Equations!$M$10*G$3^Equations!$N$10)/1000,"")</f>
        <v/>
      </c>
      <c r="H29" s="110" t="str">
        <f>IFERROR(Density!H29*(Equations!$M$10*H$3^Equations!$N$10)/1000,"")</f>
        <v/>
      </c>
      <c r="I29" s="136" t="str">
        <f>IFERROR(SUM(B29:G29)/('Site Description'!$C$33/10000),"")</f>
        <v/>
      </c>
      <c r="K29" s="105" t="s">
        <v>77</v>
      </c>
      <c r="L29" s="94">
        <f>IFERROR(STDEV(B9,B29,B49,B69,B89,B109,B129,B149,B169,B189),0)</f>
        <v>0</v>
      </c>
      <c r="M29" s="95">
        <f t="shared" ref="M29:R30" si="11">IFERROR(STDEV(C9,C29,C49,C69,C89,C109,C129,C149,C169,C189),0)</f>
        <v>0</v>
      </c>
      <c r="N29" s="96">
        <f t="shared" si="11"/>
        <v>0</v>
      </c>
      <c r="O29" s="96">
        <f t="shared" si="11"/>
        <v>0</v>
      </c>
      <c r="P29" s="96">
        <f t="shared" si="11"/>
        <v>0</v>
      </c>
      <c r="Q29" s="109">
        <f t="shared" si="11"/>
        <v>0</v>
      </c>
      <c r="R29" s="110">
        <f t="shared" si="11"/>
        <v>0</v>
      </c>
      <c r="S29" s="92">
        <f t="shared" si="10"/>
        <v>0</v>
      </c>
    </row>
    <row r="30" spans="1:19" x14ac:dyDescent="0.25">
      <c r="A30" s="105" t="s">
        <v>88</v>
      </c>
      <c r="B30" s="138" t="str">
        <f>IFERROR(Density!B30*(Equations!$M$11*B$3^Equations!$N$11)/1000,"")</f>
        <v/>
      </c>
      <c r="C30" s="95" t="str">
        <f>IFERROR(Density!C30*(Equations!$M$11*C$3^Equations!$N$11)/1000,"")</f>
        <v/>
      </c>
      <c r="D30" s="96" t="str">
        <f>IFERROR(Density!D30*(Equations!$M$11*D$3^Equations!$N$11)/1000,"")</f>
        <v/>
      </c>
      <c r="E30" s="96" t="str">
        <f>IFERROR(Density!E30*(Equations!$M$11*E$3^Equations!$N$11)/1000,"")</f>
        <v/>
      </c>
      <c r="F30" s="96" t="str">
        <f>IFERROR(Density!F30*(Equations!$M$11*F$3^Equations!$N$11)/1000,"")</f>
        <v/>
      </c>
      <c r="G30" s="109" t="str">
        <f>IFERROR(Density!G30*(Equations!$M$11*G$3^Equations!$N$11)/1000,"")</f>
        <v/>
      </c>
      <c r="H30" s="110" t="str">
        <f>IFERROR(Density!H30*(Equations!$M$11*H$3^Equations!$N$11)/1000,"")</f>
        <v/>
      </c>
      <c r="I30" s="136" t="str">
        <f>IFERROR(SUM(B30:G30)/('Site Description'!$C$33/10000),"")</f>
        <v/>
      </c>
      <c r="K30" s="105" t="s">
        <v>88</v>
      </c>
      <c r="L30" s="94">
        <f>IFERROR(STDEV(B10,B30,B50,B70,B90,B110,B130,B150,B170,B190),0)</f>
        <v>0</v>
      </c>
      <c r="M30" s="95">
        <f t="shared" si="11"/>
        <v>0</v>
      </c>
      <c r="N30" s="96">
        <f t="shared" si="11"/>
        <v>0</v>
      </c>
      <c r="O30" s="96">
        <f t="shared" si="11"/>
        <v>0</v>
      </c>
      <c r="P30" s="96">
        <f t="shared" si="11"/>
        <v>0</v>
      </c>
      <c r="Q30" s="109">
        <f t="shared" si="11"/>
        <v>0</v>
      </c>
      <c r="R30" s="110">
        <f t="shared" si="11"/>
        <v>0</v>
      </c>
      <c r="S30" s="92">
        <f t="shared" si="10"/>
        <v>0</v>
      </c>
    </row>
    <row r="31" spans="1:19" x14ac:dyDescent="0.25">
      <c r="A31" s="111"/>
      <c r="B31" s="139"/>
      <c r="C31" s="102"/>
      <c r="D31" s="103"/>
      <c r="E31" s="103"/>
      <c r="F31" s="103"/>
      <c r="G31" s="103"/>
      <c r="H31" s="104"/>
      <c r="I31" s="136"/>
      <c r="K31" s="111"/>
      <c r="L31" s="101"/>
      <c r="M31" s="102"/>
      <c r="N31" s="103"/>
      <c r="O31" s="103"/>
      <c r="P31" s="103"/>
      <c r="Q31" s="103"/>
      <c r="R31" s="104"/>
      <c r="S31" s="92"/>
    </row>
    <row r="32" spans="1:19" x14ac:dyDescent="0.25">
      <c r="A32" s="112" t="s">
        <v>78</v>
      </c>
      <c r="B32" s="138" t="str">
        <f>IFERROR(Density!B32*(Equations!$M$13*B$3^Equations!$N$13)/1000,"")</f>
        <v/>
      </c>
      <c r="C32" s="95" t="str">
        <f>IFERROR(Density!C32*(Equations!$M$13*C$3^Equations!$N$13)/1000,"")</f>
        <v/>
      </c>
      <c r="D32" s="96" t="str">
        <f>IFERROR(Density!D32*(Equations!$M$13*D$3^Equations!$N$13)/1000,"")</f>
        <v/>
      </c>
      <c r="E32" s="96" t="str">
        <f>IFERROR(Density!E32*(Equations!$M$13*E$3^Equations!$N$13)/1000,"")</f>
        <v/>
      </c>
      <c r="F32" s="109" t="str">
        <f>IFERROR(Density!F32*(Equations!$M$13*F$3^Equations!$N$13)/1000,"")</f>
        <v/>
      </c>
      <c r="G32" s="109" t="str">
        <f>IFERROR(Density!G32*(Equations!$M$13*G$3^Equations!$N$13)/1000,"")</f>
        <v/>
      </c>
      <c r="H32" s="110" t="str">
        <f>IFERROR(Density!H32*(Equations!$M$13*H$3^Equations!$N$13)/1000,"")</f>
        <v/>
      </c>
      <c r="I32" s="136" t="str">
        <f>IFERROR(SUM(B32:G32)/('Site Description'!$C$33/10000),"")</f>
        <v/>
      </c>
      <c r="K32" s="112" t="s">
        <v>78</v>
      </c>
      <c r="L32" s="94">
        <f>IFERROR(STDEV(B12,B32,B52,B72,B92,B112,B132,B152,B172,B192),0)</f>
        <v>0</v>
      </c>
      <c r="M32" s="95">
        <f t="shared" ref="M32:R35" si="12">IFERROR(STDEV(C12,C32,C52,C72,C92,C112,C132,C152,C172,C192),0)</f>
        <v>0</v>
      </c>
      <c r="N32" s="96">
        <f t="shared" si="12"/>
        <v>0</v>
      </c>
      <c r="O32" s="96">
        <f t="shared" si="12"/>
        <v>0</v>
      </c>
      <c r="P32" s="109">
        <f t="shared" si="12"/>
        <v>0</v>
      </c>
      <c r="Q32" s="109">
        <f t="shared" si="12"/>
        <v>0</v>
      </c>
      <c r="R32" s="110">
        <f t="shared" si="12"/>
        <v>0</v>
      </c>
      <c r="S32" s="92">
        <f t="shared" si="10"/>
        <v>0</v>
      </c>
    </row>
    <row r="33" spans="1:19" x14ac:dyDescent="0.25">
      <c r="A33" s="112" t="s">
        <v>79</v>
      </c>
      <c r="B33" s="138" t="str">
        <f>IFERROR(Density!B33*(Equations!$M$14*B$3^Equations!$N$14)/1000,"")</f>
        <v/>
      </c>
      <c r="C33" s="95" t="str">
        <f>IFERROR(Density!C33*(Equations!$M$14*C$3^Equations!$N$14)/1000,"")</f>
        <v/>
      </c>
      <c r="D33" s="96" t="str">
        <f>IFERROR(Density!D33*(Equations!$M$14*D$3^Equations!$N$14)/1000,"")</f>
        <v/>
      </c>
      <c r="E33" s="96" t="str">
        <f>IFERROR(Density!E33*(Equations!$M$14*E$3^Equations!$N$14)/1000,"")</f>
        <v/>
      </c>
      <c r="F33" s="96" t="str">
        <f>IFERROR(Density!F33*(Equations!$M$14*F$3^Equations!$N$14)/1000,"")</f>
        <v/>
      </c>
      <c r="G33" s="96" t="str">
        <f>IFERROR(Density!G33*(Equations!$M$14*G$3^Equations!$N$14)/1000,"")</f>
        <v/>
      </c>
      <c r="H33" s="97" t="str">
        <f>IFERROR(Density!H33*(Equations!$M$14*H$3^Equations!$N$14)/1000,"")</f>
        <v/>
      </c>
      <c r="I33" s="136" t="str">
        <f>IFERROR(SUM(B33:G33)/('Site Description'!$C$33/10000),"")</f>
        <v/>
      </c>
      <c r="K33" s="112" t="s">
        <v>79</v>
      </c>
      <c r="L33" s="94">
        <f>IFERROR(STDEV(B13,B33,B53,B73,B93,B113,B133,B153,B173,B193),0)</f>
        <v>0</v>
      </c>
      <c r="M33" s="95">
        <f t="shared" si="12"/>
        <v>0</v>
      </c>
      <c r="N33" s="96">
        <f t="shared" si="12"/>
        <v>0</v>
      </c>
      <c r="O33" s="96">
        <f t="shared" si="12"/>
        <v>0</v>
      </c>
      <c r="P33" s="96">
        <f t="shared" si="12"/>
        <v>0</v>
      </c>
      <c r="Q33" s="96">
        <f t="shared" si="12"/>
        <v>0</v>
      </c>
      <c r="R33" s="97">
        <f t="shared" si="12"/>
        <v>0</v>
      </c>
      <c r="S33" s="92">
        <f t="shared" si="10"/>
        <v>0</v>
      </c>
    </row>
    <row r="34" spans="1:19" x14ac:dyDescent="0.25">
      <c r="A34" s="112" t="s">
        <v>80</v>
      </c>
      <c r="B34" s="138" t="str">
        <f>IFERROR(Density!B34*(Equations!$M$15*B$3^Equations!$N$15)/1000,"")</f>
        <v/>
      </c>
      <c r="C34" s="95" t="str">
        <f>IFERROR(Density!C34*(Equations!$M$15*C$3^Equations!$N$15)/1000,"")</f>
        <v/>
      </c>
      <c r="D34" s="96" t="str">
        <f>IFERROR(Density!D34*(Equations!$M$15*D$3^Equations!$N$15)/1000,"")</f>
        <v/>
      </c>
      <c r="E34" s="96" t="str">
        <f>IFERROR(Density!E34*(Equations!$M$15*E$3^Equations!$N$15)/1000,"")</f>
        <v/>
      </c>
      <c r="F34" s="96" t="str">
        <f>IFERROR(Density!F34*(Equations!$M$15*F$3^Equations!$N$15)/1000,"")</f>
        <v/>
      </c>
      <c r="G34" s="96" t="str">
        <f>IFERROR(Density!G34*(Equations!$M$15*G$3^Equations!$N$15)/1000,"")</f>
        <v/>
      </c>
      <c r="H34" s="97" t="str">
        <f>IFERROR(Density!H34*(Equations!$M$15*H$3^Equations!$N$15)/1000,"")</f>
        <v/>
      </c>
      <c r="I34" s="136" t="str">
        <f>IFERROR(SUM(B34:G34)/('Site Description'!$C$33/10000),"")</f>
        <v/>
      </c>
      <c r="K34" s="112" t="s">
        <v>80</v>
      </c>
      <c r="L34" s="94">
        <f>IFERROR(STDEV(B14,B34,B54,B74,B94,B114,B134,B154,B174,B194),0)</f>
        <v>0</v>
      </c>
      <c r="M34" s="95">
        <f t="shared" si="12"/>
        <v>0</v>
      </c>
      <c r="N34" s="96">
        <f t="shared" si="12"/>
        <v>0</v>
      </c>
      <c r="O34" s="96">
        <f t="shared" si="12"/>
        <v>0</v>
      </c>
      <c r="P34" s="96">
        <f t="shared" si="12"/>
        <v>0</v>
      </c>
      <c r="Q34" s="96">
        <f t="shared" si="12"/>
        <v>0</v>
      </c>
      <c r="R34" s="97">
        <f t="shared" si="12"/>
        <v>0</v>
      </c>
      <c r="S34" s="92">
        <f t="shared" si="10"/>
        <v>0</v>
      </c>
    </row>
    <row r="35" spans="1:19" x14ac:dyDescent="0.25">
      <c r="A35" s="111" t="s">
        <v>92</v>
      </c>
      <c r="B35" s="138" t="str">
        <f>IFERROR(Density!B35*(Equations!$M$16*B$3^Equations!$N$16)/1000,"")</f>
        <v/>
      </c>
      <c r="C35" s="95" t="str">
        <f>IFERROR(Density!C35*(Equations!$M$16*C$3^Equations!$N$16)/1000,"")</f>
        <v/>
      </c>
      <c r="D35" s="96" t="str">
        <f>IFERROR(Density!D35*(Equations!$M$16*D$3^Equations!$N$16)/1000,"")</f>
        <v/>
      </c>
      <c r="E35" s="96" t="str">
        <f>IFERROR(Density!E35*(Equations!$M$16*E$3^Equations!$N$16)/1000,"")</f>
        <v/>
      </c>
      <c r="F35" s="96" t="str">
        <f>IFERROR(Density!F35*(Equations!$M$16*F$3^Equations!$N$16)/1000,"")</f>
        <v/>
      </c>
      <c r="G35" s="96" t="str">
        <f>IFERROR(Density!G35*(Equations!$M$16*G$3^Equations!$N$16)/1000,"")</f>
        <v/>
      </c>
      <c r="H35" s="97" t="str">
        <f>IFERROR(Density!H35*(Equations!$M$16*H$3^Equations!$N$16)/1000,"")</f>
        <v/>
      </c>
      <c r="I35" s="136" t="str">
        <f>IFERROR(SUM(B35:G35)/('Site Description'!$C$33/10000),"")</f>
        <v/>
      </c>
      <c r="K35" s="111" t="s">
        <v>92</v>
      </c>
      <c r="L35" s="94">
        <f>IFERROR(STDEV(B15,B35,B55,B75,B95,B115,B135,B155,B175,B195),0)</f>
        <v>0</v>
      </c>
      <c r="M35" s="95">
        <f t="shared" si="12"/>
        <v>0</v>
      </c>
      <c r="N35" s="96">
        <f t="shared" si="12"/>
        <v>0</v>
      </c>
      <c r="O35" s="96">
        <f t="shared" si="12"/>
        <v>0</v>
      </c>
      <c r="P35" s="96">
        <f t="shared" si="12"/>
        <v>0</v>
      </c>
      <c r="Q35" s="96">
        <f t="shared" si="12"/>
        <v>0</v>
      </c>
      <c r="R35" s="97">
        <f t="shared" si="12"/>
        <v>0</v>
      </c>
      <c r="S35" s="92">
        <f t="shared" si="10"/>
        <v>0</v>
      </c>
    </row>
    <row r="36" spans="1:19" x14ac:dyDescent="0.25">
      <c r="A36" s="112"/>
      <c r="B36" s="139"/>
      <c r="C36" s="102"/>
      <c r="D36" s="103"/>
      <c r="E36" s="103"/>
      <c r="F36" s="103"/>
      <c r="G36" s="103"/>
      <c r="H36" s="104"/>
      <c r="I36" s="136"/>
      <c r="K36" s="112"/>
      <c r="L36" s="101"/>
      <c r="M36" s="102"/>
      <c r="N36" s="103"/>
      <c r="O36" s="103"/>
      <c r="P36" s="103"/>
      <c r="Q36" s="103"/>
      <c r="R36" s="104"/>
      <c r="S36" s="92"/>
    </row>
    <row r="37" spans="1:19" x14ac:dyDescent="0.25">
      <c r="A37" s="112"/>
      <c r="B37" s="138" t="str">
        <f>IFERROR(Density!B37*(Equations!$M$18*B$3^Equations!$N$18)/1000,"")</f>
        <v/>
      </c>
      <c r="C37" s="95" t="str">
        <f>IFERROR(Density!C37*(Equations!$M$18*C$3^Equations!$N$18)/1000,"")</f>
        <v/>
      </c>
      <c r="D37" s="96" t="str">
        <f>IFERROR(Density!D37*(Equations!$M$18*D$3^Equations!$N$18)/1000,"")</f>
        <v/>
      </c>
      <c r="E37" s="96" t="str">
        <f>IFERROR(Density!E37*(Equations!$M$18*E$3^Equations!$N$18)/1000,"")</f>
        <v/>
      </c>
      <c r="F37" s="96" t="str">
        <f>IFERROR(Density!F37*(Equations!$M$18*F$3^Equations!$N$18)/1000,"")</f>
        <v/>
      </c>
      <c r="G37" s="96" t="str">
        <f>IFERROR(Density!G37*(Equations!$M$18*G$3^Equations!$N$18)/1000,"")</f>
        <v/>
      </c>
      <c r="H37" s="97" t="str">
        <f>IFERROR(Density!H37*(Equations!$M$18*H$3^Equations!$N$18)/1000,"")</f>
        <v/>
      </c>
      <c r="I37" s="136" t="str">
        <f>IFERROR(SUM(B37:G37)/('Site Description'!$C$33/10000),"")</f>
        <v/>
      </c>
      <c r="K37" s="112"/>
      <c r="L37" s="94">
        <f>IFERROR(STDEV(B17,B37,B57,B77,B97,B117,B137,B157,B177,B197),0)</f>
        <v>0</v>
      </c>
      <c r="M37" s="95">
        <f t="shared" ref="M37:R38" si="13">IFERROR(STDEV(C17,C37,C57,C77,C97,C117,C137,C157,C177,C197),0)</f>
        <v>0</v>
      </c>
      <c r="N37" s="96">
        <f t="shared" si="13"/>
        <v>0</v>
      </c>
      <c r="O37" s="96">
        <f t="shared" si="13"/>
        <v>0</v>
      </c>
      <c r="P37" s="96">
        <f t="shared" si="13"/>
        <v>0</v>
      </c>
      <c r="Q37" s="96">
        <f t="shared" si="13"/>
        <v>0</v>
      </c>
      <c r="R37" s="97">
        <f t="shared" si="13"/>
        <v>0</v>
      </c>
      <c r="S37" s="92">
        <f t="shared" si="10"/>
        <v>0</v>
      </c>
    </row>
    <row r="38" spans="1:19" ht="14.4" thickBot="1" x14ac:dyDescent="0.3">
      <c r="A38" s="112"/>
      <c r="B38" s="138" t="str">
        <f>IFERROR(Density!B38*(Equations!$M$19*B$3^Equations!$N$19)/1000,"")</f>
        <v/>
      </c>
      <c r="C38" s="95" t="str">
        <f>IFERROR(Density!C38*(Equations!$M$19*C$3^Equations!$N$19)/1000,"")</f>
        <v/>
      </c>
      <c r="D38" s="96" t="str">
        <f>IFERROR(Density!D38*(Equations!$M$19*D$3^Equations!$N$19)/1000,"")</f>
        <v/>
      </c>
      <c r="E38" s="96" t="str">
        <f>IFERROR(Density!E38*(Equations!$M$19*E$3^Equations!$N$19)/1000,"")</f>
        <v/>
      </c>
      <c r="F38" s="96" t="str">
        <f>IFERROR(Density!F38*(Equations!$M$19*F$3^Equations!$N$19)/1000,"")</f>
        <v/>
      </c>
      <c r="G38" s="96" t="str">
        <f>IFERROR(Density!G38*(Equations!$M$19*G$3^Equations!$N$19)/1000,"")</f>
        <v/>
      </c>
      <c r="H38" s="97" t="str">
        <f>IFERROR(Density!H38*(Equations!$M$19*H$3^Equations!$N$19)/1000,"")</f>
        <v/>
      </c>
      <c r="I38" s="136" t="str">
        <f>IFERROR(SUM(B38:G38)/('Site Description'!$C$33/10000),"")</f>
        <v/>
      </c>
      <c r="K38" s="113"/>
      <c r="L38" s="117">
        <f>IFERROR(STDEV(B18,B38,B58,B78,B98,B118,B138,B158,B178,B198),0)</f>
        <v>0</v>
      </c>
      <c r="M38" s="118">
        <f t="shared" si="13"/>
        <v>0</v>
      </c>
      <c r="N38" s="119">
        <f t="shared" si="13"/>
        <v>0</v>
      </c>
      <c r="O38" s="119">
        <f t="shared" si="13"/>
        <v>0</v>
      </c>
      <c r="P38" s="119">
        <f t="shared" si="13"/>
        <v>0</v>
      </c>
      <c r="Q38" s="119">
        <f t="shared" si="13"/>
        <v>0</v>
      </c>
      <c r="R38" s="120">
        <f t="shared" si="13"/>
        <v>0</v>
      </c>
      <c r="S38" s="92">
        <f t="shared" si="10"/>
        <v>0</v>
      </c>
    </row>
    <row r="39" spans="1:19" ht="14.4" thickBot="1" x14ac:dyDescent="0.3">
      <c r="A39" s="140" t="s">
        <v>62</v>
      </c>
      <c r="B39" s="124" t="str">
        <f>IFERROR(SUM(B24:B38)/('Site Description'!$C$33/10000),"")</f>
        <v/>
      </c>
      <c r="C39" s="125" t="str">
        <f>IFERROR(SUM(C24:C38)/('Site Description'!$C$33/10000),"")</f>
        <v/>
      </c>
      <c r="D39" s="126" t="str">
        <f>IFERROR(SUM(D24:D38)/('Site Description'!$C$33/10000),"")</f>
        <v/>
      </c>
      <c r="E39" s="126" t="str">
        <f>IFERROR(SUM(E24:E38)/('Site Description'!$C$33/10000),"")</f>
        <v/>
      </c>
      <c r="F39" s="126" t="str">
        <f>IFERROR(SUM(F24:F38)/('Site Description'!$C$33/10000),"")</f>
        <v/>
      </c>
      <c r="G39" s="126" t="str">
        <f>IFERROR(SUM(G24:G38)/('Site Description'!$C$33/10000),"")</f>
        <v/>
      </c>
      <c r="H39" s="127" t="str">
        <f>IFERROR(SUM(H24:H38)/('Site Description'!$C$33/10000),"")</f>
        <v/>
      </c>
      <c r="I39" s="141" t="str">
        <f>IF(SUM(B39:G39)&gt;0,SUM(B39:G39),"")</f>
        <v/>
      </c>
      <c r="K39" s="140" t="s">
        <v>62</v>
      </c>
      <c r="L39" s="124" t="e">
        <f t="shared" ref="L39:S39" si="14">STDEV(B19,B39,B59,B79,B99,B119,B139,B159,B179,B199)</f>
        <v>#DIV/0!</v>
      </c>
      <c r="M39" s="125" t="e">
        <f t="shared" si="14"/>
        <v>#DIV/0!</v>
      </c>
      <c r="N39" s="126" t="e">
        <f t="shared" si="14"/>
        <v>#DIV/0!</v>
      </c>
      <c r="O39" s="126" t="e">
        <f t="shared" si="14"/>
        <v>#DIV/0!</v>
      </c>
      <c r="P39" s="126" t="e">
        <f t="shared" si="14"/>
        <v>#DIV/0!</v>
      </c>
      <c r="Q39" s="126" t="e">
        <f t="shared" si="14"/>
        <v>#DIV/0!</v>
      </c>
      <c r="R39" s="126" t="e">
        <f t="shared" si="14"/>
        <v>#DIV/0!</v>
      </c>
      <c r="S39" s="128" t="e">
        <f t="shared" si="14"/>
        <v>#DIV/0!</v>
      </c>
    </row>
    <row r="40" spans="1:19" ht="14.4" thickBot="1" x14ac:dyDescent="0.3"/>
    <row r="41" spans="1:19" ht="15" thickBot="1" x14ac:dyDescent="0.35">
      <c r="A41" s="329" t="s">
        <v>34</v>
      </c>
      <c r="B41" s="330"/>
      <c r="C41" s="330"/>
      <c r="D41" s="330"/>
      <c r="E41" s="330"/>
      <c r="F41" s="330"/>
      <c r="G41" s="330"/>
      <c r="H41" s="71"/>
      <c r="I41" s="72"/>
      <c r="K41" s="130"/>
      <c r="L41" s="73"/>
      <c r="M41" s="73"/>
      <c r="N41" s="73"/>
      <c r="O41" s="73"/>
      <c r="P41" s="73"/>
      <c r="Q41" s="73"/>
      <c r="R41" s="73"/>
      <c r="S41" s="73"/>
    </row>
    <row r="42" spans="1:19" ht="14.4" x14ac:dyDescent="0.3">
      <c r="A42" s="132"/>
      <c r="B42" s="47" t="s">
        <v>55</v>
      </c>
      <c r="C42" s="331" t="s">
        <v>103</v>
      </c>
      <c r="D42" s="332"/>
      <c r="E42" s="332"/>
      <c r="F42" s="332"/>
      <c r="G42" s="332"/>
      <c r="H42" s="335"/>
      <c r="I42" s="78" t="s">
        <v>56</v>
      </c>
      <c r="K42" s="131"/>
      <c r="L42" s="76"/>
      <c r="M42" s="76"/>
      <c r="N42" s="76"/>
      <c r="O42" s="76"/>
      <c r="P42" s="76"/>
      <c r="Q42" s="76"/>
      <c r="R42" s="76"/>
      <c r="S42" s="76"/>
    </row>
    <row r="43" spans="1:19" x14ac:dyDescent="0.25">
      <c r="A43" s="133" t="s">
        <v>31</v>
      </c>
      <c r="B43" s="47">
        <v>7.5</v>
      </c>
      <c r="C43" s="48">
        <v>15</v>
      </c>
      <c r="D43" s="48">
        <v>25</v>
      </c>
      <c r="E43" s="48">
        <v>35</v>
      </c>
      <c r="F43" s="48">
        <v>45</v>
      </c>
      <c r="G43" s="48">
        <v>55</v>
      </c>
      <c r="H43" s="49">
        <v>65</v>
      </c>
      <c r="I43" s="81" t="s">
        <v>61</v>
      </c>
      <c r="K43" s="131"/>
      <c r="L43" s="76"/>
      <c r="M43" s="76"/>
      <c r="N43" s="76"/>
      <c r="O43" s="76"/>
      <c r="P43" s="76"/>
      <c r="Q43" s="76"/>
      <c r="R43" s="76"/>
      <c r="S43" s="76"/>
    </row>
    <row r="44" spans="1:19" x14ac:dyDescent="0.25">
      <c r="A44" s="82" t="s">
        <v>22</v>
      </c>
      <c r="B44" s="135" t="str">
        <f>IFERROR(Density!B44*(Equations!$M$5*B$3^Equations!$N$5)/1000,"")</f>
        <v/>
      </c>
      <c r="C44" s="89" t="str">
        <f>IFERROR(Density!C44*(Equations!$M$5*C$3^Equations!$N$5)/1000,"")</f>
        <v/>
      </c>
      <c r="D44" s="90" t="str">
        <f>IFERROR(Density!D44*(Equations!$M$5*D$3^Equations!$N$5)/1000,"")</f>
        <v/>
      </c>
      <c r="E44" s="90" t="str">
        <f>IFERROR(Density!E44*(Equations!$M$5*E$3^Equations!$N$5)/1000,"")</f>
        <v/>
      </c>
      <c r="F44" s="90" t="str">
        <f>IFERROR(Density!F44*(Equations!$M$5*F$3^Equations!$N$5)/1000,"")</f>
        <v/>
      </c>
      <c r="G44" s="90" t="str">
        <f>IFERROR(Density!G44*(Equations!$M$5*G$3^Equations!$N$5)/1000,"")</f>
        <v/>
      </c>
      <c r="H44" s="91" t="str">
        <f>IFERROR(Density!H44*(Equations!$M$5*H$3^Equations!$N$5)/1000,"")</f>
        <v/>
      </c>
      <c r="I44" s="136" t="str">
        <f>IFERROR(SUM(B44:G44)/('Site Description'!$D$33/10000),"")</f>
        <v/>
      </c>
    </row>
    <row r="45" spans="1:19" x14ac:dyDescent="0.25">
      <c r="A45" s="82" t="s">
        <v>30</v>
      </c>
      <c r="B45" s="138" t="str">
        <f>IFERROR(Density!B45*(Equations!$M$6*B$3^Equations!$N$6)/1000,"")</f>
        <v/>
      </c>
      <c r="C45" s="95" t="str">
        <f>IFERROR(Density!C45*(Equations!$M$6*C$3^Equations!$N$6)/1000,"")</f>
        <v/>
      </c>
      <c r="D45" s="96" t="str">
        <f>IFERROR(Density!D45*(Equations!$M$6*D$3^Equations!$N$6)/1000,"")</f>
        <v/>
      </c>
      <c r="E45" s="96" t="str">
        <f>IFERROR(Density!E45*(Equations!$M$6*E$3^Equations!$N$6)/1000,"")</f>
        <v/>
      </c>
      <c r="F45" s="96" t="str">
        <f>IFERROR(Density!F45*(Equations!$M$6*F$3^Equations!$N$6)/1000,"")</f>
        <v/>
      </c>
      <c r="G45" s="96" t="str">
        <f>IFERROR(Density!G45*(Equations!$M$6*G$3^Equations!$N$6)/1000,"")</f>
        <v/>
      </c>
      <c r="H45" s="97" t="str">
        <f>IFERROR(Density!H45*(Equations!$M$6*H$3^Equations!$N$6)/1000,"")</f>
        <v/>
      </c>
      <c r="I45" s="136" t="str">
        <f>IFERROR(SUM(B45:G45)/('Site Description'!$D$33/10000),"")</f>
        <v/>
      </c>
    </row>
    <row r="46" spans="1:19" x14ac:dyDescent="0.25">
      <c r="A46" s="82" t="s">
        <v>64</v>
      </c>
      <c r="B46" s="138" t="str">
        <f>IFERROR(Density!B46*(Equations!$M$7*B$3^Equations!$N$7)/1000,"")</f>
        <v/>
      </c>
      <c r="C46" s="95" t="str">
        <f>IFERROR(Density!C46*(Equations!$M$7*C$3^Equations!$N$7)/1000,"")</f>
        <v/>
      </c>
      <c r="D46" s="96" t="str">
        <f>IFERROR(Density!D46*(Equations!$M$7*D$3^Equations!$N$7)/1000,"")</f>
        <v/>
      </c>
      <c r="E46" s="96" t="str">
        <f>IFERROR(Density!E46*(Equations!$M$7*E$3^Equations!$N$7)/1000,"")</f>
        <v/>
      </c>
      <c r="F46" s="96" t="str">
        <f>IFERROR(Density!F46*(Equations!$M$7*F$3^Equations!$N$7)/1000,"")</f>
        <v/>
      </c>
      <c r="G46" s="96" t="str">
        <f>IFERROR(Density!G46*(Equations!$M$7*G$3^Equations!$N$7)/1000,"")</f>
        <v/>
      </c>
      <c r="H46" s="97" t="str">
        <f>IFERROR(Density!H46*(Equations!$M$7*H$3^Equations!$N$7)/1000,"")</f>
        <v/>
      </c>
      <c r="I46" s="136" t="str">
        <f>IFERROR(SUM(B46:G46)/('Site Description'!$D$33/10000),"")</f>
        <v/>
      </c>
    </row>
    <row r="47" spans="1:19" x14ac:dyDescent="0.25">
      <c r="A47" s="82" t="s">
        <v>65</v>
      </c>
      <c r="B47" s="138" t="str">
        <f>IFERROR(Density!B47*(Equations!$M$8*B$3^Equations!$N$8)/1000,"")</f>
        <v/>
      </c>
      <c r="C47" s="95" t="str">
        <f>IFERROR(Density!C47*(Equations!$M$8*C$3^Equations!$N$8)/1000,"")</f>
        <v/>
      </c>
      <c r="D47" s="96" t="str">
        <f>IFERROR(Density!D47*(Equations!$M$8*D$3^Equations!$N$8)/1000,"")</f>
        <v/>
      </c>
      <c r="E47" s="96" t="str">
        <f>IFERROR(Density!E47*(Equations!$M$8*E$3^Equations!$N$8)/1000,"")</f>
        <v/>
      </c>
      <c r="F47" s="96" t="str">
        <f>IFERROR(Density!F47*(Equations!$M$8*F$3^Equations!$N$8)/1000,"")</f>
        <v/>
      </c>
      <c r="G47" s="96" t="str">
        <f>IFERROR(Density!G47*(Equations!$M$8*G$3^Equations!$N$8)/1000,"")</f>
        <v/>
      </c>
      <c r="H47" s="97" t="str">
        <f>IFERROR(Density!H47*(Equations!$M$8*H$3^Equations!$N$8)/1000,"")</f>
        <v/>
      </c>
      <c r="I47" s="136" t="str">
        <f>IFERROR(SUM(B47:G47)/('Site Description'!$D$33/10000),"")</f>
        <v/>
      </c>
    </row>
    <row r="48" spans="1:19" x14ac:dyDescent="0.25">
      <c r="A48" s="82"/>
      <c r="B48" s="139"/>
      <c r="C48" s="102"/>
      <c r="D48" s="103"/>
      <c r="E48" s="103"/>
      <c r="F48" s="103"/>
      <c r="G48" s="103"/>
      <c r="H48" s="104"/>
      <c r="I48" s="136"/>
    </row>
    <row r="49" spans="1:19" x14ac:dyDescent="0.25">
      <c r="A49" s="105" t="s">
        <v>77</v>
      </c>
      <c r="B49" s="138" t="str">
        <f>IFERROR(Density!B49*(Equations!$M$10*B$3^Equations!$N$10)/1000,"")</f>
        <v/>
      </c>
      <c r="C49" s="95" t="str">
        <f>IFERROR(Density!C49*(Equations!$M$10*C$3^Equations!$N$10)/1000,"")</f>
        <v/>
      </c>
      <c r="D49" s="96" t="str">
        <f>IFERROR(Density!D49*(Equations!$M$10*D$3^Equations!$N$10)/1000,"")</f>
        <v/>
      </c>
      <c r="E49" s="96" t="str">
        <f>IFERROR(Density!E49*(Equations!$M$10*E$3^Equations!$N$10)/1000,"")</f>
        <v/>
      </c>
      <c r="F49" s="96" t="str">
        <f>IFERROR(Density!F49*(Equations!$M$10*F$3^Equations!$N$10)/1000,"")</f>
        <v/>
      </c>
      <c r="G49" s="109" t="str">
        <f>IFERROR(Density!G49*(Equations!$M$10*G$3^Equations!$N$10)/1000,"")</f>
        <v/>
      </c>
      <c r="H49" s="110" t="str">
        <f>IFERROR(Density!H49*(Equations!$M$10*H$3^Equations!$N$10)/1000,"")</f>
        <v/>
      </c>
      <c r="I49" s="136" t="str">
        <f>IFERROR(SUM(B49:G49)/('Site Description'!$D$33/10000),"")</f>
        <v/>
      </c>
    </row>
    <row r="50" spans="1:19" x14ac:dyDescent="0.25">
      <c r="A50" s="105" t="s">
        <v>88</v>
      </c>
      <c r="B50" s="138" t="str">
        <f>IFERROR(Density!B50*(Equations!$M$11*B$3^Equations!$N$11)/1000,"")</f>
        <v/>
      </c>
      <c r="C50" s="95" t="str">
        <f>IFERROR(Density!C50*(Equations!$M$11*C$3^Equations!$N$11)/1000,"")</f>
        <v/>
      </c>
      <c r="D50" s="96" t="str">
        <f>IFERROR(Density!D50*(Equations!$M$11*D$3^Equations!$N$11)/1000,"")</f>
        <v/>
      </c>
      <c r="E50" s="96" t="str">
        <f>IFERROR(Density!E50*(Equations!$M$11*E$3^Equations!$N$11)/1000,"")</f>
        <v/>
      </c>
      <c r="F50" s="96" t="str">
        <f>IFERROR(Density!F50*(Equations!$M$11*F$3^Equations!$N$11)/1000,"")</f>
        <v/>
      </c>
      <c r="G50" s="109" t="str">
        <f>IFERROR(Density!G50*(Equations!$M$11*G$3^Equations!$N$11)/1000,"")</f>
        <v/>
      </c>
      <c r="H50" s="110" t="str">
        <f>IFERROR(Density!H50*(Equations!$M$11*H$3^Equations!$N$11)/1000,"")</f>
        <v/>
      </c>
      <c r="I50" s="136" t="str">
        <f>IFERROR(SUM(B50:G50)/('Site Description'!$D$33/10000),"")</f>
        <v/>
      </c>
    </row>
    <row r="51" spans="1:19" x14ac:dyDescent="0.25">
      <c r="A51" s="111"/>
      <c r="B51" s="139"/>
      <c r="C51" s="102"/>
      <c r="D51" s="103"/>
      <c r="E51" s="103"/>
      <c r="F51" s="103"/>
      <c r="G51" s="103"/>
      <c r="H51" s="104"/>
      <c r="I51" s="136"/>
    </row>
    <row r="52" spans="1:19" x14ac:dyDescent="0.25">
      <c r="A52" s="112" t="s">
        <v>78</v>
      </c>
      <c r="B52" s="138" t="str">
        <f>IFERROR(Density!B52*(Equations!$M$13*B$3^Equations!$N$13)/1000,"")</f>
        <v/>
      </c>
      <c r="C52" s="95" t="str">
        <f>IFERROR(Density!C52*(Equations!$M$13*C$3^Equations!$N$13)/1000,"")</f>
        <v/>
      </c>
      <c r="D52" s="96" t="str">
        <f>IFERROR(Density!D52*(Equations!$M$13*D$3^Equations!$N$13)/1000,"")</f>
        <v/>
      </c>
      <c r="E52" s="96" t="str">
        <f>IFERROR(Density!E52*(Equations!$M$13*E$3^Equations!$N$13)/1000,"")</f>
        <v/>
      </c>
      <c r="F52" s="109" t="str">
        <f>IFERROR(Density!F52*(Equations!$M$13*F$3^Equations!$N$13)/1000,"")</f>
        <v/>
      </c>
      <c r="G52" s="109" t="str">
        <f>IFERROR(Density!G52*(Equations!$M$13*G$3^Equations!$N$13)/1000,"")</f>
        <v/>
      </c>
      <c r="H52" s="110" t="str">
        <f>IFERROR(Density!H52*(Equations!$M$13*H$3^Equations!$N$13)/1000,"")</f>
        <v/>
      </c>
      <c r="I52" s="136" t="str">
        <f>IFERROR(SUM(B52:G52)/('Site Description'!$D$33/10000),"")</f>
        <v/>
      </c>
    </row>
    <row r="53" spans="1:19" x14ac:dyDescent="0.25">
      <c r="A53" s="112" t="s">
        <v>79</v>
      </c>
      <c r="B53" s="138" t="str">
        <f>IFERROR(Density!B53*(Equations!$M$14*B$3^Equations!$N$14)/1000,"")</f>
        <v/>
      </c>
      <c r="C53" s="95" t="str">
        <f>IFERROR(Density!C53*(Equations!$M$14*C$3^Equations!$N$14)/1000,"")</f>
        <v/>
      </c>
      <c r="D53" s="96" t="str">
        <f>IFERROR(Density!D53*(Equations!$M$14*D$3^Equations!$N$14)/1000,"")</f>
        <v/>
      </c>
      <c r="E53" s="96" t="str">
        <f>IFERROR(Density!E53*(Equations!$M$14*E$3^Equations!$N$14)/1000,"")</f>
        <v/>
      </c>
      <c r="F53" s="96" t="str">
        <f>IFERROR(Density!F53*(Equations!$M$14*F$3^Equations!$N$14)/1000,"")</f>
        <v/>
      </c>
      <c r="G53" s="96" t="str">
        <f>IFERROR(Density!G53*(Equations!$M$14*G$3^Equations!$N$14)/1000,"")</f>
        <v/>
      </c>
      <c r="H53" s="97" t="str">
        <f>IFERROR(Density!H53*(Equations!$M$14*H$3^Equations!$N$14)/1000,"")</f>
        <v/>
      </c>
      <c r="I53" s="136" t="str">
        <f>IFERROR(SUM(B53:G53)/('Site Description'!$D$33/10000),"")</f>
        <v/>
      </c>
    </row>
    <row r="54" spans="1:19" x14ac:dyDescent="0.25">
      <c r="A54" s="112" t="s">
        <v>80</v>
      </c>
      <c r="B54" s="138" t="str">
        <f>IFERROR(Density!B54*(Equations!$M$15*B$3^Equations!$N$15)/1000,"")</f>
        <v/>
      </c>
      <c r="C54" s="95" t="str">
        <f>IFERROR(Density!C54*(Equations!$M$15*C$3^Equations!$N$15)/1000,"")</f>
        <v/>
      </c>
      <c r="D54" s="96" t="str">
        <f>IFERROR(Density!D54*(Equations!$M$15*D$3^Equations!$N$15)/1000,"")</f>
        <v/>
      </c>
      <c r="E54" s="96" t="str">
        <f>IFERROR(Density!E54*(Equations!$M$15*E$3^Equations!$N$15)/1000,"")</f>
        <v/>
      </c>
      <c r="F54" s="96" t="str">
        <f>IFERROR(Density!F54*(Equations!$M$15*F$3^Equations!$N$15)/1000,"")</f>
        <v/>
      </c>
      <c r="G54" s="96" t="str">
        <f>IFERROR(Density!G54*(Equations!$M$15*G$3^Equations!$N$15)/1000,"")</f>
        <v/>
      </c>
      <c r="H54" s="97" t="str">
        <f>IFERROR(Density!H54*(Equations!$M$15*H$3^Equations!$N$15)/1000,"")</f>
        <v/>
      </c>
      <c r="I54" s="136" t="str">
        <f>IFERROR(SUM(B54:G54)/('Site Description'!$D$33/10000),"")</f>
        <v/>
      </c>
    </row>
    <row r="55" spans="1:19" x14ac:dyDescent="0.25">
      <c r="A55" s="111" t="s">
        <v>92</v>
      </c>
      <c r="B55" s="138" t="str">
        <f>IFERROR(Density!B55*(Equations!$M$16*B$3^Equations!$N$16)/1000,"")</f>
        <v/>
      </c>
      <c r="C55" s="95" t="str">
        <f>IFERROR(Density!C55*(Equations!$M$16*C$3^Equations!$N$16)/1000,"")</f>
        <v/>
      </c>
      <c r="D55" s="96" t="str">
        <f>IFERROR(Density!D55*(Equations!$M$16*D$3^Equations!$N$16)/1000,"")</f>
        <v/>
      </c>
      <c r="E55" s="96" t="str">
        <f>IFERROR(Density!E55*(Equations!$M$16*E$3^Equations!$N$16)/1000,"")</f>
        <v/>
      </c>
      <c r="F55" s="96" t="str">
        <f>IFERROR(Density!F55*(Equations!$M$16*F$3^Equations!$N$16)/1000,"")</f>
        <v/>
      </c>
      <c r="G55" s="96" t="str">
        <f>IFERROR(Density!G55*(Equations!$M$16*G$3^Equations!$N$16)/1000,"")</f>
        <v/>
      </c>
      <c r="H55" s="97" t="str">
        <f>IFERROR(Density!H55*(Equations!$M$16*H$3^Equations!$N$16)/1000,"")</f>
        <v/>
      </c>
      <c r="I55" s="136" t="str">
        <f>IFERROR(SUM(B55:G55)/('Site Description'!$D$33/10000),"")</f>
        <v/>
      </c>
    </row>
    <row r="56" spans="1:19" x14ac:dyDescent="0.25">
      <c r="A56" s="112"/>
      <c r="B56" s="139"/>
      <c r="C56" s="102"/>
      <c r="D56" s="103"/>
      <c r="E56" s="103"/>
      <c r="F56" s="103"/>
      <c r="G56" s="103"/>
      <c r="H56" s="104"/>
      <c r="I56" s="136"/>
    </row>
    <row r="57" spans="1:19" x14ac:dyDescent="0.25">
      <c r="A57" s="112"/>
      <c r="B57" s="138" t="str">
        <f>IFERROR(Density!B57*(Equations!$M$18*B$3^Equations!$N$18)/1000,"")</f>
        <v/>
      </c>
      <c r="C57" s="95" t="str">
        <f>IFERROR(Density!C57*(Equations!$M$18*C$3^Equations!$N$18)/1000,"")</f>
        <v/>
      </c>
      <c r="D57" s="96" t="str">
        <f>IFERROR(Density!D57*(Equations!$M$18*D$3^Equations!$N$18)/1000,"")</f>
        <v/>
      </c>
      <c r="E57" s="96" t="str">
        <f>IFERROR(Density!E57*(Equations!$M$18*E$3^Equations!$N$18)/1000,"")</f>
        <v/>
      </c>
      <c r="F57" s="96" t="str">
        <f>IFERROR(Density!F57*(Equations!$M$18*F$3^Equations!$N$18)/1000,"")</f>
        <v/>
      </c>
      <c r="G57" s="96" t="str">
        <f>IFERROR(Density!G57*(Equations!$M$18*G$3^Equations!$N$18)/1000,"")</f>
        <v/>
      </c>
      <c r="H57" s="97" t="str">
        <f>IFERROR(Density!H57*(Equations!$M$18*H$3^Equations!$N$18)/1000,"")</f>
        <v/>
      </c>
      <c r="I57" s="136" t="str">
        <f>IFERROR(SUM(B57:G57)/('Site Description'!$D$33/10000),"")</f>
        <v/>
      </c>
    </row>
    <row r="58" spans="1:19" ht="14.4" thickBot="1" x14ac:dyDescent="0.3">
      <c r="A58" s="112"/>
      <c r="B58" s="138" t="str">
        <f>IFERROR(Density!B58*(Equations!$M$19*B$3^Equations!$N$19)/1000,"")</f>
        <v/>
      </c>
      <c r="C58" s="95" t="str">
        <f>IFERROR(Density!C58*(Equations!$M$19*C$3^Equations!$N$19)/1000,"")</f>
        <v/>
      </c>
      <c r="D58" s="96" t="str">
        <f>IFERROR(Density!D58*(Equations!$M$19*D$3^Equations!$N$19)/1000,"")</f>
        <v/>
      </c>
      <c r="E58" s="96" t="str">
        <f>IFERROR(Density!E58*(Equations!$M$19*E$3^Equations!$N$19)/1000,"")</f>
        <v/>
      </c>
      <c r="F58" s="96" t="str">
        <f>IFERROR(Density!F58*(Equations!$M$19*F$3^Equations!$N$19)/1000,"")</f>
        <v/>
      </c>
      <c r="G58" s="96" t="str">
        <f>IFERROR(Density!G58*(Equations!$M$19*G$3^Equations!$N$19)/1000,"")</f>
        <v/>
      </c>
      <c r="H58" s="97" t="str">
        <f>IFERROR(Density!H58*(Equations!$M$19*H$3^Equations!$N$19)/1000,"")</f>
        <v/>
      </c>
      <c r="I58" s="136" t="str">
        <f>IFERROR(SUM(B58:G58)/('Site Description'!$D$33/10000),"")</f>
        <v/>
      </c>
    </row>
    <row r="59" spans="1:19" ht="15" thickBot="1" x14ac:dyDescent="0.35">
      <c r="A59" s="140" t="s">
        <v>62</v>
      </c>
      <c r="B59" s="124" t="str">
        <f>IFERROR(SUM(B44:B58)/('Site Description'!$D$33/10000),"")</f>
        <v/>
      </c>
      <c r="C59" s="125" t="str">
        <f>IFERROR(SUM(C44:C58)/('Site Description'!$D$33/10000),"")</f>
        <v/>
      </c>
      <c r="D59" s="126" t="str">
        <f>IFERROR(SUM(D44:D58)/('Site Description'!$D$33/10000),"")</f>
        <v/>
      </c>
      <c r="E59" s="126" t="str">
        <f>IFERROR(SUM(E44:E58)/('Site Description'!$D$33/10000),"")</f>
        <v/>
      </c>
      <c r="F59" s="126" t="str">
        <f>IFERROR(SUM(F44:F58)/('Site Description'!$D$33/10000),"")</f>
        <v/>
      </c>
      <c r="G59" s="126" t="str">
        <f>IFERROR(SUM(G44:G58)/('Site Description'!$D$33/10000),"")</f>
        <v/>
      </c>
      <c r="H59" s="127" t="str">
        <f>IFERROR(SUM(H44:H58)/('Site Description'!$D$33/10000),"")</f>
        <v/>
      </c>
      <c r="I59" s="141" t="str">
        <f>IF(SUM(B59:G59)&gt;0,SUM(B59:G59),"")</f>
        <v/>
      </c>
      <c r="K59" s="130"/>
      <c r="L59" s="73"/>
      <c r="M59" s="73"/>
      <c r="N59" s="73"/>
      <c r="O59" s="73"/>
      <c r="P59" s="73"/>
      <c r="Q59" s="73"/>
      <c r="R59" s="73"/>
      <c r="S59" s="73"/>
    </row>
    <row r="60" spans="1:19" ht="14.4" thickBot="1" x14ac:dyDescent="0.3">
      <c r="K60" s="131"/>
      <c r="L60" s="76"/>
      <c r="M60" s="76"/>
      <c r="N60" s="76"/>
      <c r="O60" s="76"/>
      <c r="P60" s="76"/>
      <c r="Q60" s="76"/>
      <c r="R60" s="76"/>
      <c r="S60" s="76"/>
    </row>
    <row r="61" spans="1:19" ht="15" thickBot="1" x14ac:dyDescent="0.35">
      <c r="A61" s="329" t="s">
        <v>35</v>
      </c>
      <c r="B61" s="330"/>
      <c r="C61" s="330"/>
      <c r="D61" s="330"/>
      <c r="E61" s="330"/>
      <c r="F61" s="330"/>
      <c r="G61" s="330"/>
      <c r="H61" s="71"/>
      <c r="I61" s="72"/>
      <c r="K61" s="131"/>
      <c r="L61" s="76"/>
      <c r="M61" s="76"/>
      <c r="N61" s="76"/>
      <c r="O61" s="76"/>
      <c r="P61" s="76"/>
      <c r="Q61" s="76"/>
      <c r="R61" s="76"/>
      <c r="S61" s="76"/>
    </row>
    <row r="62" spans="1:19" ht="14.4" x14ac:dyDescent="0.3">
      <c r="A62" s="132"/>
      <c r="B62" s="47" t="s">
        <v>55</v>
      </c>
      <c r="C62" s="331" t="s">
        <v>103</v>
      </c>
      <c r="D62" s="332"/>
      <c r="E62" s="332"/>
      <c r="F62" s="332"/>
      <c r="G62" s="332"/>
      <c r="H62" s="335"/>
      <c r="I62" s="78" t="s">
        <v>56</v>
      </c>
    </row>
    <row r="63" spans="1:19" x14ac:dyDescent="0.25">
      <c r="A63" s="133" t="s">
        <v>31</v>
      </c>
      <c r="B63" s="47">
        <v>7.5</v>
      </c>
      <c r="C63" s="48">
        <v>15</v>
      </c>
      <c r="D63" s="48">
        <v>25</v>
      </c>
      <c r="E63" s="48">
        <v>35</v>
      </c>
      <c r="F63" s="48">
        <v>45</v>
      </c>
      <c r="G63" s="48">
        <v>55</v>
      </c>
      <c r="H63" s="49">
        <v>65</v>
      </c>
      <c r="I63" s="81" t="s">
        <v>61</v>
      </c>
    </row>
    <row r="64" spans="1:19" x14ac:dyDescent="0.25">
      <c r="A64" s="82" t="s">
        <v>22</v>
      </c>
      <c r="B64" s="135" t="str">
        <f>IFERROR(Density!B64*(Equations!$M$5*B$3^Equations!$N$5)/1000,"")</f>
        <v/>
      </c>
      <c r="C64" s="89" t="str">
        <f>IFERROR(Density!C64*(Equations!$M$5*C$3^Equations!$N$5)/1000,"")</f>
        <v/>
      </c>
      <c r="D64" s="90" t="str">
        <f>IFERROR(Density!D64*(Equations!$M$5*D$3^Equations!$N$5)/1000,"")</f>
        <v/>
      </c>
      <c r="E64" s="90" t="str">
        <f>IFERROR(Density!E64*(Equations!$M$5*E$3^Equations!$N$5)/1000,"")</f>
        <v/>
      </c>
      <c r="F64" s="90" t="str">
        <f>IFERROR(Density!F64*(Equations!$M$5*F$3^Equations!$N$5)/1000,"")</f>
        <v/>
      </c>
      <c r="G64" s="90" t="str">
        <f>IFERROR(Density!G64*(Equations!$M$5*G$3^Equations!$N$5)/1000,"")</f>
        <v/>
      </c>
      <c r="H64" s="91" t="str">
        <f>IFERROR(Density!H64*(Equations!$M$5*H$3^Equations!$N$5)/1000,"")</f>
        <v/>
      </c>
      <c r="I64" s="136" t="str">
        <f>IFERROR(SUM(B64:G64)/('Site Description'!$E$33/10000),"")</f>
        <v/>
      </c>
    </row>
    <row r="65" spans="1:19" x14ac:dyDescent="0.25">
      <c r="A65" s="82" t="s">
        <v>30</v>
      </c>
      <c r="B65" s="138" t="str">
        <f>IFERROR(Density!B65*(Equations!$M$6*B$3^Equations!$N$6)/1000,"")</f>
        <v/>
      </c>
      <c r="C65" s="95" t="str">
        <f>IFERROR(Density!C65*(Equations!$M$6*C$3^Equations!$N$6)/1000,"")</f>
        <v/>
      </c>
      <c r="D65" s="96" t="str">
        <f>IFERROR(Density!D65*(Equations!$M$6*D$3^Equations!$N$6)/1000,"")</f>
        <v/>
      </c>
      <c r="E65" s="96" t="str">
        <f>IFERROR(Density!E65*(Equations!$M$6*E$3^Equations!$N$6)/1000,"")</f>
        <v/>
      </c>
      <c r="F65" s="96" t="str">
        <f>IFERROR(Density!F65*(Equations!$M$6*F$3^Equations!$N$6)/1000,"")</f>
        <v/>
      </c>
      <c r="G65" s="96" t="str">
        <f>IFERROR(Density!G65*(Equations!$M$6*G$3^Equations!$N$6)/1000,"")</f>
        <v/>
      </c>
      <c r="H65" s="97" t="str">
        <f>IFERROR(Density!H65*(Equations!$M$6*H$3^Equations!$N$6)/1000,"")</f>
        <v/>
      </c>
      <c r="I65" s="136" t="str">
        <f>IFERROR(SUM(B65:G65)/('Site Description'!$E$33/10000),"")</f>
        <v/>
      </c>
    </row>
    <row r="66" spans="1:19" x14ac:dyDescent="0.25">
      <c r="A66" s="82" t="s">
        <v>64</v>
      </c>
      <c r="B66" s="138" t="str">
        <f>IFERROR(Density!B66*(Equations!$M$7*B$3^Equations!$N$7)/1000,"")</f>
        <v/>
      </c>
      <c r="C66" s="95" t="str">
        <f>IFERROR(Density!C66*(Equations!$M$7*C$3^Equations!$N$7)/1000,"")</f>
        <v/>
      </c>
      <c r="D66" s="96" t="str">
        <f>IFERROR(Density!D66*(Equations!$M$7*D$3^Equations!$N$7)/1000,"")</f>
        <v/>
      </c>
      <c r="E66" s="96" t="str">
        <f>IFERROR(Density!E66*(Equations!$M$7*E$3^Equations!$N$7)/1000,"")</f>
        <v/>
      </c>
      <c r="F66" s="96" t="str">
        <f>IFERROR(Density!F66*(Equations!$M$7*F$3^Equations!$N$7)/1000,"")</f>
        <v/>
      </c>
      <c r="G66" s="96" t="str">
        <f>IFERROR(Density!G66*(Equations!$M$7*G$3^Equations!$N$7)/1000,"")</f>
        <v/>
      </c>
      <c r="H66" s="97" t="str">
        <f>IFERROR(Density!H66*(Equations!$M$7*H$3^Equations!$N$7)/1000,"")</f>
        <v/>
      </c>
      <c r="I66" s="136" t="str">
        <f>IFERROR(SUM(B66:G66)/('Site Description'!$E$33/10000),"")</f>
        <v/>
      </c>
    </row>
    <row r="67" spans="1:19" x14ac:dyDescent="0.25">
      <c r="A67" s="82" t="s">
        <v>65</v>
      </c>
      <c r="B67" s="138" t="str">
        <f>IFERROR(Density!B67*(Equations!$M$8*B$3^Equations!$N$8)/1000,"")</f>
        <v/>
      </c>
      <c r="C67" s="95" t="str">
        <f>IFERROR(Density!C67*(Equations!$M$8*C$3^Equations!$N$8)/1000,"")</f>
        <v/>
      </c>
      <c r="D67" s="96" t="str">
        <f>IFERROR(Density!D67*(Equations!$M$8*D$3^Equations!$N$8)/1000,"")</f>
        <v/>
      </c>
      <c r="E67" s="96" t="str">
        <f>IFERROR(Density!E67*(Equations!$M$8*E$3^Equations!$N$8)/1000,"")</f>
        <v/>
      </c>
      <c r="F67" s="96" t="str">
        <f>IFERROR(Density!F67*(Equations!$M$8*F$3^Equations!$N$8)/1000,"")</f>
        <v/>
      </c>
      <c r="G67" s="96" t="str">
        <f>IFERROR(Density!G67*(Equations!$M$8*G$3^Equations!$N$8)/1000,"")</f>
        <v/>
      </c>
      <c r="H67" s="97" t="str">
        <f>IFERROR(Density!H67*(Equations!$M$8*H$3^Equations!$N$8)/1000,"")</f>
        <v/>
      </c>
      <c r="I67" s="136" t="str">
        <f>IFERROR(SUM(B67:G67)/('Site Description'!$E$33/10000),"")</f>
        <v/>
      </c>
    </row>
    <row r="68" spans="1:19" x14ac:dyDescent="0.25">
      <c r="A68" s="82"/>
      <c r="B68" s="139"/>
      <c r="C68" s="102"/>
      <c r="D68" s="103"/>
      <c r="E68" s="103"/>
      <c r="F68" s="103"/>
      <c r="G68" s="103"/>
      <c r="H68" s="104"/>
      <c r="I68" s="136"/>
    </row>
    <row r="69" spans="1:19" x14ac:dyDescent="0.25">
      <c r="A69" s="105" t="s">
        <v>77</v>
      </c>
      <c r="B69" s="138" t="str">
        <f>IFERROR(Density!B69*(Equations!$M$10*B$3^Equations!$N$10)/1000,"")</f>
        <v/>
      </c>
      <c r="C69" s="95" t="str">
        <f>IFERROR(Density!C69*(Equations!$M$10*C$3^Equations!$N$10)/1000,"")</f>
        <v/>
      </c>
      <c r="D69" s="96" t="str">
        <f>IFERROR(Density!D69*(Equations!$M$10*D$3^Equations!$N$10)/1000,"")</f>
        <v/>
      </c>
      <c r="E69" s="96" t="str">
        <f>IFERROR(Density!E69*(Equations!$M$10*E$3^Equations!$N$10)/1000,"")</f>
        <v/>
      </c>
      <c r="F69" s="96" t="str">
        <f>IFERROR(Density!F69*(Equations!$M$10*F$3^Equations!$N$10)/1000,"")</f>
        <v/>
      </c>
      <c r="G69" s="109" t="str">
        <f>IFERROR(Density!G69*(Equations!$M$10*G$3^Equations!$N$10)/1000,"")</f>
        <v/>
      </c>
      <c r="H69" s="110" t="str">
        <f>IFERROR(Density!H69*(Equations!$M$10*H$3^Equations!$N$10)/1000,"")</f>
        <v/>
      </c>
      <c r="I69" s="136" t="str">
        <f>IFERROR(SUM(B69:G69)/('Site Description'!$E$33/10000),"")</f>
        <v/>
      </c>
    </row>
    <row r="70" spans="1:19" x14ac:dyDescent="0.25">
      <c r="A70" s="105" t="s">
        <v>88</v>
      </c>
      <c r="B70" s="138" t="str">
        <f>IFERROR(Density!B70*(Equations!$M$11*B$3^Equations!$N$11)/1000,"")</f>
        <v/>
      </c>
      <c r="C70" s="95" t="str">
        <f>IFERROR(Density!C70*(Equations!$M$11*C$3^Equations!$N$11)/1000,"")</f>
        <v/>
      </c>
      <c r="D70" s="96" t="str">
        <f>IFERROR(Density!D70*(Equations!$M$11*D$3^Equations!$N$11)/1000,"")</f>
        <v/>
      </c>
      <c r="E70" s="96" t="str">
        <f>IFERROR(Density!E70*(Equations!$M$11*E$3^Equations!$N$11)/1000,"")</f>
        <v/>
      </c>
      <c r="F70" s="96" t="str">
        <f>IFERROR(Density!F70*(Equations!$M$11*F$3^Equations!$N$11)/1000,"")</f>
        <v/>
      </c>
      <c r="G70" s="109" t="str">
        <f>IFERROR(Density!G70*(Equations!$M$11*G$3^Equations!$N$11)/1000,"")</f>
        <v/>
      </c>
      <c r="H70" s="110" t="str">
        <f>IFERROR(Density!H70*(Equations!$M$11*H$3^Equations!$N$11)/1000,"")</f>
        <v/>
      </c>
      <c r="I70" s="136" t="str">
        <f>IFERROR(SUM(B70:G70)/('Site Description'!$E$33/10000),"")</f>
        <v/>
      </c>
    </row>
    <row r="71" spans="1:19" x14ac:dyDescent="0.25">
      <c r="A71" s="111"/>
      <c r="B71" s="139"/>
      <c r="C71" s="102"/>
      <c r="D71" s="103"/>
      <c r="E71" s="103"/>
      <c r="F71" s="103"/>
      <c r="G71" s="103"/>
      <c r="H71" s="104"/>
      <c r="I71" s="136"/>
    </row>
    <row r="72" spans="1:19" x14ac:dyDescent="0.25">
      <c r="A72" s="112" t="s">
        <v>78</v>
      </c>
      <c r="B72" s="138" t="str">
        <f>IFERROR(Density!B72*(Equations!$M$13*B$3^Equations!$N$13)/1000,"")</f>
        <v/>
      </c>
      <c r="C72" s="95" t="str">
        <f>IFERROR(Density!C72*(Equations!$M$13*C$3^Equations!$N$13)/1000,"")</f>
        <v/>
      </c>
      <c r="D72" s="96" t="str">
        <f>IFERROR(Density!D72*(Equations!$M$13*D$3^Equations!$N$13)/1000,"")</f>
        <v/>
      </c>
      <c r="E72" s="96" t="str">
        <f>IFERROR(Density!E72*(Equations!$M$13*E$3^Equations!$N$13)/1000,"")</f>
        <v/>
      </c>
      <c r="F72" s="109" t="str">
        <f>IFERROR(Density!F72*(Equations!$M$13*F$3^Equations!$N$13)/1000,"")</f>
        <v/>
      </c>
      <c r="G72" s="109" t="str">
        <f>IFERROR(Density!G72*(Equations!$M$13*G$3^Equations!$N$13)/1000,"")</f>
        <v/>
      </c>
      <c r="H72" s="110" t="str">
        <f>IFERROR(Density!H72*(Equations!$M$13*H$3^Equations!$N$13)/1000,"")</f>
        <v/>
      </c>
      <c r="I72" s="136" t="str">
        <f>IFERROR(SUM(B72:G72)/('Site Description'!$E$33/10000),"")</f>
        <v/>
      </c>
    </row>
    <row r="73" spans="1:19" x14ac:dyDescent="0.25">
      <c r="A73" s="112" t="s">
        <v>79</v>
      </c>
      <c r="B73" s="138" t="str">
        <f>IFERROR(Density!B73*(Equations!$M$14*B$3^Equations!$N$14)/1000,"")</f>
        <v/>
      </c>
      <c r="C73" s="95" t="str">
        <f>IFERROR(Density!C73*(Equations!$M$14*C$3^Equations!$N$14)/1000,"")</f>
        <v/>
      </c>
      <c r="D73" s="96" t="str">
        <f>IFERROR(Density!D73*(Equations!$M$14*D$3^Equations!$N$14)/1000,"")</f>
        <v/>
      </c>
      <c r="E73" s="96" t="str">
        <f>IFERROR(Density!E73*(Equations!$M$14*E$3^Equations!$N$14)/1000,"")</f>
        <v/>
      </c>
      <c r="F73" s="96" t="str">
        <f>IFERROR(Density!F73*(Equations!$M$14*F$3^Equations!$N$14)/1000,"")</f>
        <v/>
      </c>
      <c r="G73" s="96" t="str">
        <f>IFERROR(Density!G73*(Equations!$M$14*G$3^Equations!$N$14)/1000,"")</f>
        <v/>
      </c>
      <c r="H73" s="97" t="str">
        <f>IFERROR(Density!H73*(Equations!$M$14*H$3^Equations!$N$14)/1000,"")</f>
        <v/>
      </c>
      <c r="I73" s="136" t="str">
        <f>IFERROR(SUM(B73:G73)/('Site Description'!$E$33/10000),"")</f>
        <v/>
      </c>
    </row>
    <row r="74" spans="1:19" x14ac:dyDescent="0.25">
      <c r="A74" s="112" t="s">
        <v>80</v>
      </c>
      <c r="B74" s="138" t="str">
        <f>IFERROR(Density!B74*(Equations!$M$15*B$3^Equations!$N$15)/1000,"")</f>
        <v/>
      </c>
      <c r="C74" s="95" t="str">
        <f>IFERROR(Density!C74*(Equations!$M$15*C$3^Equations!$N$15)/1000,"")</f>
        <v/>
      </c>
      <c r="D74" s="96" t="str">
        <f>IFERROR(Density!D74*(Equations!$M$15*D$3^Equations!$N$15)/1000,"")</f>
        <v/>
      </c>
      <c r="E74" s="96" t="str">
        <f>IFERROR(Density!E74*(Equations!$M$15*E$3^Equations!$N$15)/1000,"")</f>
        <v/>
      </c>
      <c r="F74" s="96" t="str">
        <f>IFERROR(Density!F74*(Equations!$M$15*F$3^Equations!$N$15)/1000,"")</f>
        <v/>
      </c>
      <c r="G74" s="96" t="str">
        <f>IFERROR(Density!G74*(Equations!$M$15*G$3^Equations!$N$15)/1000,"")</f>
        <v/>
      </c>
      <c r="H74" s="97" t="str">
        <f>IFERROR(Density!H74*(Equations!$M$15*H$3^Equations!$N$15)/1000,"")</f>
        <v/>
      </c>
      <c r="I74" s="136" t="str">
        <f>IFERROR(SUM(B74:G74)/('Site Description'!$E$33/10000),"")</f>
        <v/>
      </c>
    </row>
    <row r="75" spans="1:19" x14ac:dyDescent="0.25">
      <c r="A75" s="111" t="s">
        <v>92</v>
      </c>
      <c r="B75" s="138" t="str">
        <f>IFERROR(Density!B75*(Equations!$M$16*B$3^Equations!$N$16)/1000,"")</f>
        <v/>
      </c>
      <c r="C75" s="95" t="str">
        <f>IFERROR(Density!C75*(Equations!$M$16*C$3^Equations!$N$16)/1000,"")</f>
        <v/>
      </c>
      <c r="D75" s="96" t="str">
        <f>IFERROR(Density!D75*(Equations!$M$16*D$3^Equations!$N$16)/1000,"")</f>
        <v/>
      </c>
      <c r="E75" s="96" t="str">
        <f>IFERROR(Density!E75*(Equations!$M$16*E$3^Equations!$N$16)/1000,"")</f>
        <v/>
      </c>
      <c r="F75" s="96" t="str">
        <f>IFERROR(Density!F75*(Equations!$M$16*F$3^Equations!$N$16)/1000,"")</f>
        <v/>
      </c>
      <c r="G75" s="96" t="str">
        <f>IFERROR(Density!G75*(Equations!$M$16*G$3^Equations!$N$16)/1000,"")</f>
        <v/>
      </c>
      <c r="H75" s="97" t="str">
        <f>IFERROR(Density!H75*(Equations!$M$16*H$3^Equations!$N$16)/1000,"")</f>
        <v/>
      </c>
      <c r="I75" s="136" t="str">
        <f>IFERROR(SUM(B75:G75)/('Site Description'!$E$33/10000),"")</f>
        <v/>
      </c>
    </row>
    <row r="76" spans="1:19" x14ac:dyDescent="0.25">
      <c r="A76" s="112"/>
      <c r="B76" s="139"/>
      <c r="C76" s="102"/>
      <c r="D76" s="103"/>
      <c r="E76" s="103"/>
      <c r="F76" s="103"/>
      <c r="G76" s="103"/>
      <c r="H76" s="104"/>
      <c r="I76" s="136"/>
    </row>
    <row r="77" spans="1:19" x14ac:dyDescent="0.25">
      <c r="A77" s="112"/>
      <c r="B77" s="138" t="str">
        <f>IFERROR(Density!B77*(Equations!$M$18*B$3^Equations!$N$18)/1000,"")</f>
        <v/>
      </c>
      <c r="C77" s="95" t="str">
        <f>IFERROR(Density!C77*(Equations!$M$18*C$3^Equations!$N$18)/1000,"")</f>
        <v/>
      </c>
      <c r="D77" s="96" t="str">
        <f>IFERROR(Density!D77*(Equations!$M$18*D$3^Equations!$N$18)/1000,"")</f>
        <v/>
      </c>
      <c r="E77" s="96" t="str">
        <f>IFERROR(Density!E77*(Equations!$M$18*E$3^Equations!$N$18)/1000,"")</f>
        <v/>
      </c>
      <c r="F77" s="96" t="str">
        <f>IFERROR(Density!F77*(Equations!$M$18*F$3^Equations!$N$18)/1000,"")</f>
        <v/>
      </c>
      <c r="G77" s="96" t="str">
        <f>IFERROR(Density!G77*(Equations!$M$18*G$3^Equations!$N$18)/1000,"")</f>
        <v/>
      </c>
      <c r="H77" s="97" t="str">
        <f>IFERROR(Density!H77*(Equations!$M$18*H$3^Equations!$N$18)/1000,"")</f>
        <v/>
      </c>
      <c r="I77" s="136" t="str">
        <f>IFERROR(SUM(B77:G77)/('Site Description'!$E$33/10000),"")</f>
        <v/>
      </c>
    </row>
    <row r="78" spans="1:19" ht="14.4" thickBot="1" x14ac:dyDescent="0.3">
      <c r="A78" s="112"/>
      <c r="B78" s="138" t="str">
        <f>IFERROR(Density!B78*(Equations!$M$19*B$3^Equations!$N$19)/1000,"")</f>
        <v/>
      </c>
      <c r="C78" s="95" t="str">
        <f>IFERROR(Density!C78*(Equations!$M$19*C$3^Equations!$N$19)/1000,"")</f>
        <v/>
      </c>
      <c r="D78" s="96" t="str">
        <f>IFERROR(Density!D78*(Equations!$M$19*D$3^Equations!$N$19)/1000,"")</f>
        <v/>
      </c>
      <c r="E78" s="96" t="str">
        <f>IFERROR(Density!E78*(Equations!$M$19*E$3^Equations!$N$19)/1000,"")</f>
        <v/>
      </c>
      <c r="F78" s="96" t="str">
        <f>IFERROR(Density!F78*(Equations!$M$19*F$3^Equations!$N$19)/1000,"")</f>
        <v/>
      </c>
      <c r="G78" s="96" t="str">
        <f>IFERROR(Density!G78*(Equations!$M$19*G$3^Equations!$N$19)/1000,"")</f>
        <v/>
      </c>
      <c r="H78" s="97" t="str">
        <f>IFERROR(Density!H78*(Equations!$M$19*H$3^Equations!$N$19)/1000,"")</f>
        <v/>
      </c>
      <c r="I78" s="136" t="str">
        <f>IFERROR(SUM(B78:G78)/('Site Description'!$E$33/10000),"")</f>
        <v/>
      </c>
      <c r="J78" s="76"/>
    </row>
    <row r="79" spans="1:19" ht="14.4" thickBot="1" x14ac:dyDescent="0.3">
      <c r="A79" s="140" t="s">
        <v>62</v>
      </c>
      <c r="B79" s="124" t="str">
        <f>IFERROR(SUM(B64:B78)/('Site Description'!$E$33/10000),"")</f>
        <v/>
      </c>
      <c r="C79" s="125" t="str">
        <f>IFERROR(SUM(C64:C78)/('Site Description'!$E$33/10000),"")</f>
        <v/>
      </c>
      <c r="D79" s="126" t="str">
        <f>IFERROR(SUM(D64:D78)/('Site Description'!$E$33/10000),"")</f>
        <v/>
      </c>
      <c r="E79" s="126" t="str">
        <f>IFERROR(SUM(E64:E78)/('Site Description'!$E$33/10000),"")</f>
        <v/>
      </c>
      <c r="F79" s="126" t="str">
        <f>IFERROR(SUM(F64:F78)/('Site Description'!$E$33/10000),"")</f>
        <v/>
      </c>
      <c r="G79" s="126" t="str">
        <f>IFERROR(SUM(G64:G78)/('Site Description'!$E$33/10000),"")</f>
        <v/>
      </c>
      <c r="H79" s="127" t="str">
        <f>IFERROR(SUM(H64:H78)/('Site Description'!$E$33/10000),"")</f>
        <v/>
      </c>
      <c r="I79" s="141" t="str">
        <f>IF(SUM(B79:G79)&gt;0,SUM(B79:G79),"")</f>
        <v/>
      </c>
      <c r="K79" s="131"/>
      <c r="L79" s="76"/>
      <c r="M79" s="76"/>
      <c r="N79" s="76"/>
      <c r="O79" s="76"/>
      <c r="P79" s="76"/>
      <c r="Q79" s="76"/>
      <c r="R79" s="76"/>
      <c r="S79" s="76"/>
    </row>
    <row r="80" spans="1:19" ht="14.4" thickBot="1" x14ac:dyDescent="0.3"/>
    <row r="81" spans="1:10" ht="15" thickBot="1" x14ac:dyDescent="0.35">
      <c r="A81" s="329" t="s">
        <v>36</v>
      </c>
      <c r="B81" s="330"/>
      <c r="C81" s="330"/>
      <c r="D81" s="330"/>
      <c r="E81" s="330"/>
      <c r="F81" s="330"/>
      <c r="G81" s="330"/>
      <c r="H81" s="71"/>
      <c r="I81" s="72"/>
    </row>
    <row r="82" spans="1:10" ht="14.4" x14ac:dyDescent="0.3">
      <c r="A82" s="132"/>
      <c r="B82" s="47" t="s">
        <v>55</v>
      </c>
      <c r="C82" s="331" t="s">
        <v>103</v>
      </c>
      <c r="D82" s="332"/>
      <c r="E82" s="332"/>
      <c r="F82" s="332"/>
      <c r="G82" s="332"/>
      <c r="H82" s="335"/>
      <c r="I82" s="78" t="s">
        <v>56</v>
      </c>
    </row>
    <row r="83" spans="1:10" x14ac:dyDescent="0.25">
      <c r="A83" s="133" t="s">
        <v>31</v>
      </c>
      <c r="B83" s="47">
        <v>7.5</v>
      </c>
      <c r="C83" s="48">
        <v>15</v>
      </c>
      <c r="D83" s="48">
        <v>25</v>
      </c>
      <c r="E83" s="48">
        <v>35</v>
      </c>
      <c r="F83" s="48">
        <v>45</v>
      </c>
      <c r="G83" s="48">
        <v>55</v>
      </c>
      <c r="H83" s="49">
        <v>65</v>
      </c>
      <c r="I83" s="81" t="s">
        <v>61</v>
      </c>
    </row>
    <row r="84" spans="1:10" x14ac:dyDescent="0.25">
      <c r="A84" s="82" t="s">
        <v>22</v>
      </c>
      <c r="B84" s="135" t="str">
        <f>IFERROR(Density!B84*(Equations!$M$5*B$3^Equations!$N$5)/1000,"")</f>
        <v/>
      </c>
      <c r="C84" s="89" t="str">
        <f>IFERROR(Density!C84*(Equations!$M$5*C$3^Equations!$N$5)/1000,"")</f>
        <v/>
      </c>
      <c r="D84" s="90" t="str">
        <f>IFERROR(Density!D84*(Equations!$M$5*D$3^Equations!$N$5)/1000,"")</f>
        <v/>
      </c>
      <c r="E84" s="90" t="str">
        <f>IFERROR(Density!E84*(Equations!$M$5*E$3^Equations!$N$5)/1000,"")</f>
        <v/>
      </c>
      <c r="F84" s="90" t="str">
        <f>IFERROR(Density!F84*(Equations!$M$5*F$3^Equations!$N$5)/1000,"")</f>
        <v/>
      </c>
      <c r="G84" s="90" t="str">
        <f>IFERROR(Density!G84*(Equations!$M$5*G$3^Equations!$N$5)/1000,"")</f>
        <v/>
      </c>
      <c r="H84" s="91" t="str">
        <f>IFERROR(Density!H84*(Equations!$M$5*H$3^Equations!$N$5)/1000,"")</f>
        <v/>
      </c>
      <c r="I84" s="136" t="str">
        <f>IFERROR(SUM(B84:G84)/('Site Description'!$F$33/10000),"")</f>
        <v/>
      </c>
    </row>
    <row r="85" spans="1:10" x14ac:dyDescent="0.25">
      <c r="A85" s="82" t="s">
        <v>30</v>
      </c>
      <c r="B85" s="138" t="str">
        <f>IFERROR(Density!B85*(Equations!$M$6*B$3^Equations!$N$6)/1000,"")</f>
        <v/>
      </c>
      <c r="C85" s="95" t="str">
        <f>IFERROR(Density!C85*(Equations!$M$6*C$3^Equations!$N$6)/1000,"")</f>
        <v/>
      </c>
      <c r="D85" s="96" t="str">
        <f>IFERROR(Density!D85*(Equations!$M$6*D$3^Equations!$N$6)/1000,"")</f>
        <v/>
      </c>
      <c r="E85" s="96" t="str">
        <f>IFERROR(Density!E85*(Equations!$M$6*E$3^Equations!$N$6)/1000,"")</f>
        <v/>
      </c>
      <c r="F85" s="96" t="str">
        <f>IFERROR(Density!F85*(Equations!$M$6*F$3^Equations!$N$6)/1000,"")</f>
        <v/>
      </c>
      <c r="G85" s="96" t="str">
        <f>IFERROR(Density!G85*(Equations!$M$6*G$3^Equations!$N$6)/1000,"")</f>
        <v/>
      </c>
      <c r="H85" s="97" t="str">
        <f>IFERROR(Density!H85*(Equations!$M$6*H$3^Equations!$N$6)/1000,"")</f>
        <v/>
      </c>
      <c r="I85" s="136" t="str">
        <f>IFERROR(SUM(B85:G85)/('Site Description'!$F$33/10000),"")</f>
        <v/>
      </c>
    </row>
    <row r="86" spans="1:10" x14ac:dyDescent="0.25">
      <c r="A86" s="82" t="s">
        <v>64</v>
      </c>
      <c r="B86" s="138" t="str">
        <f>IFERROR(Density!B86*(Equations!$M$7*B$3^Equations!$N$7)/1000,"")</f>
        <v/>
      </c>
      <c r="C86" s="95" t="str">
        <f>IFERROR(Density!C86*(Equations!$M$7*C$3^Equations!$N$7)/1000,"")</f>
        <v/>
      </c>
      <c r="D86" s="96" t="str">
        <f>IFERROR(Density!D86*(Equations!$M$7*D$3^Equations!$N$7)/1000,"")</f>
        <v/>
      </c>
      <c r="E86" s="96" t="str">
        <f>IFERROR(Density!E86*(Equations!$M$7*E$3^Equations!$N$7)/1000,"")</f>
        <v/>
      </c>
      <c r="F86" s="96" t="str">
        <f>IFERROR(Density!F86*(Equations!$M$7*F$3^Equations!$N$7)/1000,"")</f>
        <v/>
      </c>
      <c r="G86" s="96" t="str">
        <f>IFERROR(Density!G86*(Equations!$M$7*G$3^Equations!$N$7)/1000,"")</f>
        <v/>
      </c>
      <c r="H86" s="97" t="str">
        <f>IFERROR(Density!H86*(Equations!$M$7*H$3^Equations!$N$7)/1000,"")</f>
        <v/>
      </c>
      <c r="I86" s="136" t="str">
        <f>IFERROR(SUM(B86:G86)/('Site Description'!$F$33/10000),"")</f>
        <v/>
      </c>
    </row>
    <row r="87" spans="1:10" x14ac:dyDescent="0.25">
      <c r="A87" s="82" t="s">
        <v>65</v>
      </c>
      <c r="B87" s="138" t="str">
        <f>IFERROR(Density!B87*(Equations!$M$8*B$3^Equations!$N$8)/1000,"")</f>
        <v/>
      </c>
      <c r="C87" s="95" t="str">
        <f>IFERROR(Density!C87*(Equations!$M$8*C$3^Equations!$N$8)/1000,"")</f>
        <v/>
      </c>
      <c r="D87" s="96" t="str">
        <f>IFERROR(Density!D87*(Equations!$M$8*D$3^Equations!$N$8)/1000,"")</f>
        <v/>
      </c>
      <c r="E87" s="96" t="str">
        <f>IFERROR(Density!E87*(Equations!$M$8*E$3^Equations!$N$8)/1000,"")</f>
        <v/>
      </c>
      <c r="F87" s="96" t="str">
        <f>IFERROR(Density!F87*(Equations!$M$8*F$3^Equations!$N$8)/1000,"")</f>
        <v/>
      </c>
      <c r="G87" s="96" t="str">
        <f>IFERROR(Density!G87*(Equations!$M$8*G$3^Equations!$N$8)/1000,"")</f>
        <v/>
      </c>
      <c r="H87" s="97" t="str">
        <f>IFERROR(Density!H87*(Equations!$M$8*H$3^Equations!$N$8)/1000,"")</f>
        <v/>
      </c>
      <c r="I87" s="136" t="str">
        <f>IFERROR(SUM(B87:G87)/('Site Description'!$F$33/10000),"")</f>
        <v/>
      </c>
    </row>
    <row r="88" spans="1:10" x14ac:dyDescent="0.25">
      <c r="A88" s="82"/>
      <c r="B88" s="139"/>
      <c r="C88" s="102"/>
      <c r="D88" s="103"/>
      <c r="E88" s="103"/>
      <c r="F88" s="103"/>
      <c r="G88" s="103"/>
      <c r="H88" s="104"/>
      <c r="I88" s="136"/>
    </row>
    <row r="89" spans="1:10" x14ac:dyDescent="0.25">
      <c r="A89" s="105" t="s">
        <v>77</v>
      </c>
      <c r="B89" s="138" t="str">
        <f>IFERROR(Density!B89*(Equations!$M$10*B$3^Equations!$N$10)/1000,"")</f>
        <v/>
      </c>
      <c r="C89" s="95" t="str">
        <f>IFERROR(Density!C89*(Equations!$M$10*C$3^Equations!$N$10)/1000,"")</f>
        <v/>
      </c>
      <c r="D89" s="96" t="str">
        <f>IFERROR(Density!D89*(Equations!$M$10*D$3^Equations!$N$10)/1000,"")</f>
        <v/>
      </c>
      <c r="E89" s="96" t="str">
        <f>IFERROR(Density!E89*(Equations!$M$10*E$3^Equations!$N$10)/1000,"")</f>
        <v/>
      </c>
      <c r="F89" s="96" t="str">
        <f>IFERROR(Density!F89*(Equations!$M$10*F$3^Equations!$N$10)/1000,"")</f>
        <v/>
      </c>
      <c r="G89" s="109" t="str">
        <f>IFERROR(Density!G89*(Equations!$M$10*G$3^Equations!$N$10)/1000,"")</f>
        <v/>
      </c>
      <c r="H89" s="110" t="str">
        <f>IFERROR(Density!H89*(Equations!$M$10*H$3^Equations!$N$10)/1000,"")</f>
        <v/>
      </c>
      <c r="I89" s="136" t="str">
        <f>IFERROR(SUM(B89:G89)/('Site Description'!$F$33/10000),"")</f>
        <v/>
      </c>
    </row>
    <row r="90" spans="1:10" x14ac:dyDescent="0.25">
      <c r="A90" s="105" t="s">
        <v>88</v>
      </c>
      <c r="B90" s="138" t="str">
        <f>IFERROR(Density!B90*(Equations!$M$11*B$3^Equations!$N$11)/1000,"")</f>
        <v/>
      </c>
      <c r="C90" s="95" t="str">
        <f>IFERROR(Density!C90*(Equations!$M$11*C$3^Equations!$N$11)/1000,"")</f>
        <v/>
      </c>
      <c r="D90" s="96" t="str">
        <f>IFERROR(Density!D90*(Equations!$M$11*D$3^Equations!$N$11)/1000,"")</f>
        <v/>
      </c>
      <c r="E90" s="96" t="str">
        <f>IFERROR(Density!E90*(Equations!$M$11*E$3^Equations!$N$11)/1000,"")</f>
        <v/>
      </c>
      <c r="F90" s="96" t="str">
        <f>IFERROR(Density!F90*(Equations!$M$11*F$3^Equations!$N$11)/1000,"")</f>
        <v/>
      </c>
      <c r="G90" s="109" t="str">
        <f>IFERROR(Density!G90*(Equations!$M$11*G$3^Equations!$N$11)/1000,"")</f>
        <v/>
      </c>
      <c r="H90" s="110" t="str">
        <f>IFERROR(Density!H90*(Equations!$M$11*H$3^Equations!$N$11)/1000,"")</f>
        <v/>
      </c>
      <c r="I90" s="136" t="str">
        <f>IFERROR(SUM(B90:G90)/('Site Description'!$F$33/10000),"")</f>
        <v/>
      </c>
    </row>
    <row r="91" spans="1:10" x14ac:dyDescent="0.25">
      <c r="A91" s="111"/>
      <c r="B91" s="139"/>
      <c r="C91" s="102"/>
      <c r="D91" s="103"/>
      <c r="E91" s="103"/>
      <c r="F91" s="103"/>
      <c r="G91" s="103"/>
      <c r="H91" s="104"/>
      <c r="I91" s="136"/>
    </row>
    <row r="92" spans="1:10" x14ac:dyDescent="0.25">
      <c r="A92" s="112" t="s">
        <v>78</v>
      </c>
      <c r="B92" s="138" t="str">
        <f>IFERROR(Density!B92*(Equations!$M$13*B$3^Equations!$N$13)/1000,"")</f>
        <v/>
      </c>
      <c r="C92" s="95" t="str">
        <f>IFERROR(Density!C92*(Equations!$M$13*C$3^Equations!$N$13)/1000,"")</f>
        <v/>
      </c>
      <c r="D92" s="96" t="str">
        <f>IFERROR(Density!D92*(Equations!$M$13*D$3^Equations!$N$13)/1000,"")</f>
        <v/>
      </c>
      <c r="E92" s="96" t="str">
        <f>IFERROR(Density!E92*(Equations!$M$13*E$3^Equations!$N$13)/1000,"")</f>
        <v/>
      </c>
      <c r="F92" s="109" t="str">
        <f>IFERROR(Density!F92*(Equations!$M$13*F$3^Equations!$N$13)/1000,"")</f>
        <v/>
      </c>
      <c r="G92" s="109" t="str">
        <f>IFERROR(Density!G92*(Equations!$M$13*G$3^Equations!$N$13)/1000,"")</f>
        <v/>
      </c>
      <c r="H92" s="110" t="str">
        <f>IFERROR(Density!H92*(Equations!$M$13*H$3^Equations!$N$13)/1000,"")</f>
        <v/>
      </c>
      <c r="I92" s="136" t="str">
        <f>IFERROR(SUM(B92:G92)/('Site Description'!$F$33/10000),"")</f>
        <v/>
      </c>
    </row>
    <row r="93" spans="1:10" x14ac:dyDescent="0.25">
      <c r="A93" s="112" t="s">
        <v>79</v>
      </c>
      <c r="B93" s="138" t="str">
        <f>IFERROR(Density!B93*(Equations!$M$14*B$3^Equations!$N$14)/1000,"")</f>
        <v/>
      </c>
      <c r="C93" s="95" t="str">
        <f>IFERROR(Density!C93*(Equations!$M$14*C$3^Equations!$N$14)/1000,"")</f>
        <v/>
      </c>
      <c r="D93" s="96" t="str">
        <f>IFERROR(Density!D93*(Equations!$M$14*D$3^Equations!$N$14)/1000,"")</f>
        <v/>
      </c>
      <c r="E93" s="96" t="str">
        <f>IFERROR(Density!E93*(Equations!$M$14*E$3^Equations!$N$14)/1000,"")</f>
        <v/>
      </c>
      <c r="F93" s="96" t="str">
        <f>IFERROR(Density!F93*(Equations!$M$14*F$3^Equations!$N$14)/1000,"")</f>
        <v/>
      </c>
      <c r="G93" s="96" t="str">
        <f>IFERROR(Density!G93*(Equations!$M$14*G$3^Equations!$N$14)/1000,"")</f>
        <v/>
      </c>
      <c r="H93" s="97" t="str">
        <f>IFERROR(Density!H93*(Equations!$M$14*H$3^Equations!$N$14)/1000,"")</f>
        <v/>
      </c>
      <c r="I93" s="136" t="str">
        <f>IFERROR(SUM(B93:G93)/('Site Description'!$F$33/10000),"")</f>
        <v/>
      </c>
    </row>
    <row r="94" spans="1:10" x14ac:dyDescent="0.25">
      <c r="A94" s="112" t="s">
        <v>80</v>
      </c>
      <c r="B94" s="138" t="str">
        <f>IFERROR(Density!B94*(Equations!$M$15*B$3^Equations!$N$15)/1000,"")</f>
        <v/>
      </c>
      <c r="C94" s="95" t="str">
        <f>IFERROR(Density!C94*(Equations!$M$15*C$3^Equations!$N$15)/1000,"")</f>
        <v/>
      </c>
      <c r="D94" s="96" t="str">
        <f>IFERROR(Density!D94*(Equations!$M$15*D$3^Equations!$N$15)/1000,"")</f>
        <v/>
      </c>
      <c r="E94" s="96" t="str">
        <f>IFERROR(Density!E94*(Equations!$M$15*E$3^Equations!$N$15)/1000,"")</f>
        <v/>
      </c>
      <c r="F94" s="96" t="str">
        <f>IFERROR(Density!F94*(Equations!$M$15*F$3^Equations!$N$15)/1000,"")</f>
        <v/>
      </c>
      <c r="G94" s="96" t="str">
        <f>IFERROR(Density!G94*(Equations!$M$15*G$3^Equations!$N$15)/1000,"")</f>
        <v/>
      </c>
      <c r="H94" s="97" t="str">
        <f>IFERROR(Density!H94*(Equations!$M$15*H$3^Equations!$N$15)/1000,"")</f>
        <v/>
      </c>
      <c r="I94" s="136" t="str">
        <f>IFERROR(SUM(B94:G94)/('Site Description'!$F$33/10000),"")</f>
        <v/>
      </c>
    </row>
    <row r="95" spans="1:10" x14ac:dyDescent="0.25">
      <c r="A95" s="111" t="s">
        <v>92</v>
      </c>
      <c r="B95" s="138" t="str">
        <f>IFERROR(Density!B95*(Equations!$M$16*B$3^Equations!$N$16)/1000,"")</f>
        <v/>
      </c>
      <c r="C95" s="95" t="str">
        <f>IFERROR(Density!C95*(Equations!$M$16*C$3^Equations!$N$16)/1000,"")</f>
        <v/>
      </c>
      <c r="D95" s="96" t="str">
        <f>IFERROR(Density!D95*(Equations!$M$16*D$3^Equations!$N$16)/1000,"")</f>
        <v/>
      </c>
      <c r="E95" s="96" t="str">
        <f>IFERROR(Density!E95*(Equations!$M$16*E$3^Equations!$N$16)/1000,"")</f>
        <v/>
      </c>
      <c r="F95" s="96" t="str">
        <f>IFERROR(Density!F95*(Equations!$M$16*F$3^Equations!$N$16)/1000,"")</f>
        <v/>
      </c>
      <c r="G95" s="96" t="str">
        <f>IFERROR(Density!G95*(Equations!$M$16*G$3^Equations!$N$16)/1000,"")</f>
        <v/>
      </c>
      <c r="H95" s="97" t="str">
        <f>IFERROR(Density!H95*(Equations!$M$16*H$3^Equations!$N$16)/1000,"")</f>
        <v/>
      </c>
      <c r="I95" s="136" t="str">
        <f>IFERROR(SUM(B95:G95)/('Site Description'!$F$33/10000),"")</f>
        <v/>
      </c>
      <c r="J95" s="76"/>
    </row>
    <row r="96" spans="1:10" x14ac:dyDescent="0.25">
      <c r="A96" s="112"/>
      <c r="B96" s="139"/>
      <c r="C96" s="102"/>
      <c r="D96" s="103"/>
      <c r="E96" s="103"/>
      <c r="F96" s="103"/>
      <c r="G96" s="103"/>
      <c r="H96" s="104"/>
      <c r="I96" s="136"/>
    </row>
    <row r="97" spans="1:10" ht="14.4" x14ac:dyDescent="0.3">
      <c r="A97" s="112"/>
      <c r="B97" s="138" t="str">
        <f>IFERROR(Density!B97*(Equations!$M$18*B$3^Equations!$N$18)/1000,"")</f>
        <v/>
      </c>
      <c r="C97" s="95" t="str">
        <f>IFERROR(Density!C97*(Equations!$M$18*C$3^Equations!$N$18)/1000,"")</f>
        <v/>
      </c>
      <c r="D97" s="96" t="str">
        <f>IFERROR(Density!D97*(Equations!$M$18*D$3^Equations!$N$18)/1000,"")</f>
        <v/>
      </c>
      <c r="E97" s="96" t="str">
        <f>IFERROR(Density!E97*(Equations!$M$18*E$3^Equations!$N$18)/1000,"")</f>
        <v/>
      </c>
      <c r="F97" s="96" t="str">
        <f>IFERROR(Density!F97*(Equations!$M$18*F$3^Equations!$N$18)/1000,"")</f>
        <v/>
      </c>
      <c r="G97" s="96" t="str">
        <f>IFERROR(Density!G97*(Equations!$M$18*G$3^Equations!$N$18)/1000,"")</f>
        <v/>
      </c>
      <c r="H97" s="97" t="str">
        <f>IFERROR(Density!H97*(Equations!$M$18*H$3^Equations!$N$18)/1000,"")</f>
        <v/>
      </c>
      <c r="I97" s="136" t="str">
        <f>IFERROR(SUM(B97:G97)/('Site Description'!$F$33/10000),"")</f>
        <v/>
      </c>
      <c r="J97" s="73"/>
    </row>
    <row r="98" spans="1:10" ht="14.4" thickBot="1" x14ac:dyDescent="0.3">
      <c r="A98" s="112"/>
      <c r="B98" s="138" t="str">
        <f>IFERROR(Density!B98*(Equations!$M$19*B$3^Equations!$N$19)/1000,"")</f>
        <v/>
      </c>
      <c r="C98" s="95" t="str">
        <f>IFERROR(Density!C98*(Equations!$M$19*C$3^Equations!$N$19)/1000,"")</f>
        <v/>
      </c>
      <c r="D98" s="96" t="str">
        <f>IFERROR(Density!D98*(Equations!$M$19*D$3^Equations!$N$19)/1000,"")</f>
        <v/>
      </c>
      <c r="E98" s="96" t="str">
        <f>IFERROR(Density!E98*(Equations!$M$19*E$3^Equations!$N$19)/1000,"")</f>
        <v/>
      </c>
      <c r="F98" s="96" t="str">
        <f>IFERROR(Density!F98*(Equations!$M$19*F$3^Equations!$N$19)/1000,"")</f>
        <v/>
      </c>
      <c r="G98" s="96" t="str">
        <f>IFERROR(Density!G98*(Equations!$M$19*G$3^Equations!$N$19)/1000,"")</f>
        <v/>
      </c>
      <c r="H98" s="97" t="str">
        <f>IFERROR(Density!H98*(Equations!$M$19*H$3^Equations!$N$19)/1000,"")</f>
        <v/>
      </c>
      <c r="I98" s="136" t="str">
        <f>IFERROR(SUM(B98:G98)/('Site Description'!$F$33/10000),"")</f>
        <v/>
      </c>
      <c r="J98" s="76"/>
    </row>
    <row r="99" spans="1:10" ht="14.4" thickBot="1" x14ac:dyDescent="0.3">
      <c r="A99" s="140" t="s">
        <v>62</v>
      </c>
      <c r="B99" s="124" t="str">
        <f>IFERROR(SUM(B84:B98)/('Site Description'!$F$33/10000),"")</f>
        <v/>
      </c>
      <c r="C99" s="125" t="str">
        <f>IFERROR(SUM(C84:C98)/('Site Description'!$F$33/10000),"")</f>
        <v/>
      </c>
      <c r="D99" s="126" t="str">
        <f>IFERROR(SUM(D84:D98)/('Site Description'!$F$33/10000),"")</f>
        <v/>
      </c>
      <c r="E99" s="126" t="str">
        <f>IFERROR(SUM(E84:E98)/('Site Description'!$F$33/10000),"")</f>
        <v/>
      </c>
      <c r="F99" s="126" t="str">
        <f>IFERROR(SUM(F84:F98)/('Site Description'!$F$33/10000),"")</f>
        <v/>
      </c>
      <c r="G99" s="126" t="str">
        <f>IFERROR(SUM(G84:G98)/('Site Description'!$F$33/10000),"")</f>
        <v/>
      </c>
      <c r="H99" s="127" t="str">
        <f>IFERROR(SUM(H84:H98)/('Site Description'!$F$33/10000),"")</f>
        <v/>
      </c>
      <c r="I99" s="141" t="str">
        <f>IF(SUM(B99:G99)&gt;0,SUM(B99:G99),"")</f>
        <v/>
      </c>
    </row>
    <row r="100" spans="1:10" ht="14.4" thickBot="1" x14ac:dyDescent="0.3"/>
    <row r="101" spans="1:10" ht="15" thickBot="1" x14ac:dyDescent="0.35">
      <c r="A101" s="329" t="s">
        <v>37</v>
      </c>
      <c r="B101" s="330"/>
      <c r="C101" s="330"/>
      <c r="D101" s="330"/>
      <c r="E101" s="330"/>
      <c r="F101" s="330"/>
      <c r="G101" s="330"/>
      <c r="H101" s="71"/>
      <c r="I101" s="72"/>
    </row>
    <row r="102" spans="1:10" ht="14.4" x14ac:dyDescent="0.3">
      <c r="A102" s="132"/>
      <c r="B102" s="47" t="s">
        <v>55</v>
      </c>
      <c r="C102" s="331" t="s">
        <v>103</v>
      </c>
      <c r="D102" s="332"/>
      <c r="E102" s="332"/>
      <c r="F102" s="332"/>
      <c r="G102" s="332"/>
      <c r="H102" s="335"/>
      <c r="I102" s="78" t="s">
        <v>56</v>
      </c>
    </row>
    <row r="103" spans="1:10" x14ac:dyDescent="0.25">
      <c r="A103" s="133" t="s">
        <v>31</v>
      </c>
      <c r="B103" s="47">
        <v>7.5</v>
      </c>
      <c r="C103" s="48">
        <v>15</v>
      </c>
      <c r="D103" s="48">
        <v>25</v>
      </c>
      <c r="E103" s="48">
        <v>35</v>
      </c>
      <c r="F103" s="48">
        <v>45</v>
      </c>
      <c r="G103" s="48">
        <v>55</v>
      </c>
      <c r="H103" s="49">
        <v>65</v>
      </c>
      <c r="I103" s="81" t="s">
        <v>61</v>
      </c>
    </row>
    <row r="104" spans="1:10" x14ac:dyDescent="0.25">
      <c r="A104" s="82" t="s">
        <v>22</v>
      </c>
      <c r="B104" s="135" t="str">
        <f>IFERROR(Density!B104*(Equations!$M$5*B$3^Equations!$N$5)/1000,"")</f>
        <v/>
      </c>
      <c r="C104" s="89" t="str">
        <f>IFERROR(Density!C104*(Equations!$M$5*C$3^Equations!$N$5)/1000,"")</f>
        <v/>
      </c>
      <c r="D104" s="90" t="str">
        <f>IFERROR(Density!D104*(Equations!$M$5*D$3^Equations!$N$5)/1000,"")</f>
        <v/>
      </c>
      <c r="E104" s="90" t="str">
        <f>IFERROR(Density!E104*(Equations!$M$5*E$3^Equations!$N$5)/1000,"")</f>
        <v/>
      </c>
      <c r="F104" s="90" t="str">
        <f>IFERROR(Density!F104*(Equations!$M$5*F$3^Equations!$N$5)/1000,"")</f>
        <v/>
      </c>
      <c r="G104" s="90" t="str">
        <f>IFERROR(Density!G104*(Equations!$M$5*G$3^Equations!$N$5)/1000,"")</f>
        <v/>
      </c>
      <c r="H104" s="91" t="str">
        <f>IFERROR(Density!H104*(Equations!$M$5*H$3^Equations!$N$5)/1000,"")</f>
        <v/>
      </c>
      <c r="I104" s="136" t="str">
        <f>IFERROR(SUM(B104:G104)/('Site Description'!$G$33/10000),"")</f>
        <v/>
      </c>
    </row>
    <row r="105" spans="1:10" x14ac:dyDescent="0.25">
      <c r="A105" s="82" t="s">
        <v>30</v>
      </c>
      <c r="B105" s="138" t="str">
        <f>IFERROR(Density!B105*(Equations!$M$6*B$3^Equations!$N$6)/1000,"")</f>
        <v/>
      </c>
      <c r="C105" s="95" t="str">
        <f>IFERROR(Density!C105*(Equations!$M$6*C$3^Equations!$N$6)/1000,"")</f>
        <v/>
      </c>
      <c r="D105" s="96" t="str">
        <f>IFERROR(Density!D105*(Equations!$M$6*D$3^Equations!$N$6)/1000,"")</f>
        <v/>
      </c>
      <c r="E105" s="96" t="str">
        <f>IFERROR(Density!E105*(Equations!$M$6*E$3^Equations!$N$6)/1000,"")</f>
        <v/>
      </c>
      <c r="F105" s="96" t="str">
        <f>IFERROR(Density!F105*(Equations!$M$6*F$3^Equations!$N$6)/1000,"")</f>
        <v/>
      </c>
      <c r="G105" s="96" t="str">
        <f>IFERROR(Density!G105*(Equations!$M$6*G$3^Equations!$N$6)/1000,"")</f>
        <v/>
      </c>
      <c r="H105" s="97" t="str">
        <f>IFERROR(Density!H105*(Equations!$M$6*H$3^Equations!$N$6)/1000,"")</f>
        <v/>
      </c>
      <c r="I105" s="136" t="str">
        <f>IFERROR(SUM(B105:G105)/('Site Description'!$G$33/10000),"")</f>
        <v/>
      </c>
    </row>
    <row r="106" spans="1:10" x14ac:dyDescent="0.25">
      <c r="A106" s="82" t="s">
        <v>64</v>
      </c>
      <c r="B106" s="138" t="str">
        <f>IFERROR(Density!B106*(Equations!$M$7*B$3^Equations!$N$7)/1000,"")</f>
        <v/>
      </c>
      <c r="C106" s="95" t="str">
        <f>IFERROR(Density!C106*(Equations!$M$7*C$3^Equations!$N$7)/1000,"")</f>
        <v/>
      </c>
      <c r="D106" s="96" t="str">
        <f>IFERROR(Density!D106*(Equations!$M$7*D$3^Equations!$N$7)/1000,"")</f>
        <v/>
      </c>
      <c r="E106" s="96" t="str">
        <f>IFERROR(Density!E106*(Equations!$M$7*E$3^Equations!$N$7)/1000,"")</f>
        <v/>
      </c>
      <c r="F106" s="96" t="str">
        <f>IFERROR(Density!F106*(Equations!$M$7*F$3^Equations!$N$7)/1000,"")</f>
        <v/>
      </c>
      <c r="G106" s="96" t="str">
        <f>IFERROR(Density!G106*(Equations!$M$7*G$3^Equations!$N$7)/1000,"")</f>
        <v/>
      </c>
      <c r="H106" s="97" t="str">
        <f>IFERROR(Density!H106*(Equations!$M$7*H$3^Equations!$N$7)/1000,"")</f>
        <v/>
      </c>
      <c r="I106" s="136" t="str">
        <f>IFERROR(SUM(B106:G106)/('Site Description'!$G$33/10000),"")</f>
        <v/>
      </c>
    </row>
    <row r="107" spans="1:10" x14ac:dyDescent="0.25">
      <c r="A107" s="82" t="s">
        <v>65</v>
      </c>
      <c r="B107" s="138" t="str">
        <f>IFERROR(Density!B107*(Equations!$M$8*B$3^Equations!$N$8)/1000,"")</f>
        <v/>
      </c>
      <c r="C107" s="95" t="str">
        <f>IFERROR(Density!C107*(Equations!$M$8*C$3^Equations!$N$8)/1000,"")</f>
        <v/>
      </c>
      <c r="D107" s="96" t="str">
        <f>IFERROR(Density!D107*(Equations!$M$8*D$3^Equations!$N$8)/1000,"")</f>
        <v/>
      </c>
      <c r="E107" s="96" t="str">
        <f>IFERROR(Density!E107*(Equations!$M$8*E$3^Equations!$N$8)/1000,"")</f>
        <v/>
      </c>
      <c r="F107" s="96" t="str">
        <f>IFERROR(Density!F107*(Equations!$M$8*F$3^Equations!$N$8)/1000,"")</f>
        <v/>
      </c>
      <c r="G107" s="96" t="str">
        <f>IFERROR(Density!G107*(Equations!$M$8*G$3^Equations!$N$8)/1000,"")</f>
        <v/>
      </c>
      <c r="H107" s="97" t="str">
        <f>IFERROR(Density!H107*(Equations!$M$8*H$3^Equations!$N$8)/1000,"")</f>
        <v/>
      </c>
      <c r="I107" s="136" t="str">
        <f>IFERROR(SUM(B107:G107)/('Site Description'!$G$33/10000),"")</f>
        <v/>
      </c>
    </row>
    <row r="108" spans="1:10" x14ac:dyDescent="0.25">
      <c r="A108" s="82"/>
      <c r="B108" s="139"/>
      <c r="C108" s="102"/>
      <c r="D108" s="103"/>
      <c r="E108" s="103"/>
      <c r="F108" s="103"/>
      <c r="G108" s="103"/>
      <c r="H108" s="104"/>
      <c r="I108" s="136"/>
    </row>
    <row r="109" spans="1:10" x14ac:dyDescent="0.25">
      <c r="A109" s="105" t="s">
        <v>77</v>
      </c>
      <c r="B109" s="138" t="str">
        <f>IFERROR(Density!B109*(Equations!$M$10*B$3^Equations!$N$10)/1000,"")</f>
        <v/>
      </c>
      <c r="C109" s="95" t="str">
        <f>IFERROR(Density!C109*(Equations!$M$10*C$3^Equations!$N$10)/1000,"")</f>
        <v/>
      </c>
      <c r="D109" s="96" t="str">
        <f>IFERROR(Density!D109*(Equations!$M$10*D$3^Equations!$N$10)/1000,"")</f>
        <v/>
      </c>
      <c r="E109" s="96" t="str">
        <f>IFERROR(Density!E109*(Equations!$M$10*E$3^Equations!$N$10)/1000,"")</f>
        <v/>
      </c>
      <c r="F109" s="96" t="str">
        <f>IFERROR(Density!F109*(Equations!$M$10*F$3^Equations!$N$10)/1000,"")</f>
        <v/>
      </c>
      <c r="G109" s="109" t="str">
        <f>IFERROR(Density!G109*(Equations!$M$10*G$3^Equations!$N$10)/1000,"")</f>
        <v/>
      </c>
      <c r="H109" s="110" t="str">
        <f>IFERROR(Density!H109*(Equations!$M$10*H$3^Equations!$N$10)/1000,"")</f>
        <v/>
      </c>
      <c r="I109" s="136" t="str">
        <f>IFERROR(SUM(B109:G109)/('Site Description'!$G$33/10000),"")</f>
        <v/>
      </c>
    </row>
    <row r="110" spans="1:10" x14ac:dyDescent="0.25">
      <c r="A110" s="105" t="s">
        <v>88</v>
      </c>
      <c r="B110" s="138" t="str">
        <f>IFERROR(Density!B110*(Equations!$M$11*B$3^Equations!$N$11)/1000,"")</f>
        <v/>
      </c>
      <c r="C110" s="95" t="str">
        <f>IFERROR(Density!C110*(Equations!$M$11*C$3^Equations!$N$11)/1000,"")</f>
        <v/>
      </c>
      <c r="D110" s="96" t="str">
        <f>IFERROR(Density!D110*(Equations!$M$11*D$3^Equations!$N$11)/1000,"")</f>
        <v/>
      </c>
      <c r="E110" s="96" t="str">
        <f>IFERROR(Density!E110*(Equations!$M$11*E$3^Equations!$N$11)/1000,"")</f>
        <v/>
      </c>
      <c r="F110" s="96" t="str">
        <f>IFERROR(Density!F110*(Equations!$M$11*F$3^Equations!$N$11)/1000,"")</f>
        <v/>
      </c>
      <c r="G110" s="109" t="str">
        <f>IFERROR(Density!G110*(Equations!$M$11*G$3^Equations!$N$11)/1000,"")</f>
        <v/>
      </c>
      <c r="H110" s="110" t="str">
        <f>IFERROR(Density!H110*(Equations!$M$11*H$3^Equations!$N$11)/1000,"")</f>
        <v/>
      </c>
      <c r="I110" s="136" t="str">
        <f>IFERROR(SUM(B110:G110)/('Site Description'!$G$33/10000),"")</f>
        <v/>
      </c>
    </row>
    <row r="111" spans="1:10" x14ac:dyDescent="0.25">
      <c r="A111" s="111"/>
      <c r="B111" s="139"/>
      <c r="C111" s="102"/>
      <c r="D111" s="103"/>
      <c r="E111" s="103"/>
      <c r="F111" s="103"/>
      <c r="G111" s="103"/>
      <c r="H111" s="104"/>
      <c r="I111" s="136"/>
    </row>
    <row r="112" spans="1:10" x14ac:dyDescent="0.25">
      <c r="A112" s="112" t="s">
        <v>78</v>
      </c>
      <c r="B112" s="138" t="str">
        <f>IFERROR(Density!B112*(Equations!$M$13*B$3^Equations!$N$13)/1000,"")</f>
        <v/>
      </c>
      <c r="C112" s="95" t="str">
        <f>IFERROR(Density!C112*(Equations!$M$13*C$3^Equations!$N$13)/1000,"")</f>
        <v/>
      </c>
      <c r="D112" s="96" t="str">
        <f>IFERROR(Density!D112*(Equations!$M$13*D$3^Equations!$N$13)/1000,"")</f>
        <v/>
      </c>
      <c r="E112" s="96" t="str">
        <f>IFERROR(Density!E112*(Equations!$M$13*E$3^Equations!$N$13)/1000,"")</f>
        <v/>
      </c>
      <c r="F112" s="109" t="str">
        <f>IFERROR(Density!F112*(Equations!$M$13*F$3^Equations!$N$13)/1000,"")</f>
        <v/>
      </c>
      <c r="G112" s="109" t="str">
        <f>IFERROR(Density!G112*(Equations!$M$13*G$3^Equations!$N$13)/1000,"")</f>
        <v/>
      </c>
      <c r="H112" s="110" t="str">
        <f>IFERROR(Density!H112*(Equations!$M$13*H$3^Equations!$N$13)/1000,"")</f>
        <v/>
      </c>
      <c r="I112" s="136" t="str">
        <f>IFERROR(SUM(B112:G112)/('Site Description'!$G$33/10000),"")</f>
        <v/>
      </c>
      <c r="J112" s="76"/>
    </row>
    <row r="113" spans="1:10" x14ac:dyDescent="0.25">
      <c r="A113" s="112" t="s">
        <v>79</v>
      </c>
      <c r="B113" s="138" t="str">
        <f>IFERROR(Density!B113*(Equations!$M$14*B$3^Equations!$N$14)/1000,"")</f>
        <v/>
      </c>
      <c r="C113" s="95" t="str">
        <f>IFERROR(Density!C113*(Equations!$M$14*C$3^Equations!$N$14)/1000,"")</f>
        <v/>
      </c>
      <c r="D113" s="96" t="str">
        <f>IFERROR(Density!D113*(Equations!$M$14*D$3^Equations!$N$14)/1000,"")</f>
        <v/>
      </c>
      <c r="E113" s="96" t="str">
        <f>IFERROR(Density!E113*(Equations!$M$14*E$3^Equations!$N$14)/1000,"")</f>
        <v/>
      </c>
      <c r="F113" s="96" t="str">
        <f>IFERROR(Density!F113*(Equations!$M$14*F$3^Equations!$N$14)/1000,"")</f>
        <v/>
      </c>
      <c r="G113" s="96" t="str">
        <f>IFERROR(Density!G113*(Equations!$M$14*G$3^Equations!$N$14)/1000,"")</f>
        <v/>
      </c>
      <c r="H113" s="97" t="str">
        <f>IFERROR(Density!H113*(Equations!$M$14*H$3^Equations!$N$14)/1000,"")</f>
        <v/>
      </c>
      <c r="I113" s="136" t="str">
        <f>IFERROR(SUM(B113:G113)/('Site Description'!$G$33/10000),"")</f>
        <v/>
      </c>
    </row>
    <row r="114" spans="1:10" ht="14.4" x14ac:dyDescent="0.3">
      <c r="A114" s="112" t="s">
        <v>80</v>
      </c>
      <c r="B114" s="138" t="str">
        <f>IFERROR(Density!B114*(Equations!$M$15*B$3^Equations!$N$15)/1000,"")</f>
        <v/>
      </c>
      <c r="C114" s="95" t="str">
        <f>IFERROR(Density!C114*(Equations!$M$15*C$3^Equations!$N$15)/1000,"")</f>
        <v/>
      </c>
      <c r="D114" s="96" t="str">
        <f>IFERROR(Density!D114*(Equations!$M$15*D$3^Equations!$N$15)/1000,"")</f>
        <v/>
      </c>
      <c r="E114" s="96" t="str">
        <f>IFERROR(Density!E114*(Equations!$M$15*E$3^Equations!$N$15)/1000,"")</f>
        <v/>
      </c>
      <c r="F114" s="96" t="str">
        <f>IFERROR(Density!F114*(Equations!$M$15*F$3^Equations!$N$15)/1000,"")</f>
        <v/>
      </c>
      <c r="G114" s="96" t="str">
        <f>IFERROR(Density!G114*(Equations!$M$15*G$3^Equations!$N$15)/1000,"")</f>
        <v/>
      </c>
      <c r="H114" s="97" t="str">
        <f>IFERROR(Density!H114*(Equations!$M$15*H$3^Equations!$N$15)/1000,"")</f>
        <v/>
      </c>
      <c r="I114" s="136" t="str">
        <f>IFERROR(SUM(B114:G114)/('Site Description'!$G$33/10000),"")</f>
        <v/>
      </c>
      <c r="J114" s="73"/>
    </row>
    <row r="115" spans="1:10" x14ac:dyDescent="0.25">
      <c r="A115" s="111" t="s">
        <v>92</v>
      </c>
      <c r="B115" s="138" t="str">
        <f>IFERROR(Density!B115*(Equations!$M$16*B$3^Equations!$N$16)/1000,"")</f>
        <v/>
      </c>
      <c r="C115" s="95" t="str">
        <f>IFERROR(Density!C115*(Equations!$M$16*C$3^Equations!$N$16)/1000,"")</f>
        <v/>
      </c>
      <c r="D115" s="96" t="str">
        <f>IFERROR(Density!D115*(Equations!$M$16*D$3^Equations!$N$16)/1000,"")</f>
        <v/>
      </c>
      <c r="E115" s="96" t="str">
        <f>IFERROR(Density!E115*(Equations!$M$16*E$3^Equations!$N$16)/1000,"")</f>
        <v/>
      </c>
      <c r="F115" s="96" t="str">
        <f>IFERROR(Density!F115*(Equations!$M$16*F$3^Equations!$N$16)/1000,"")</f>
        <v/>
      </c>
      <c r="G115" s="96" t="str">
        <f>IFERROR(Density!G115*(Equations!$M$16*G$3^Equations!$N$16)/1000,"")</f>
        <v/>
      </c>
      <c r="H115" s="97" t="str">
        <f>IFERROR(Density!H115*(Equations!$M$16*H$3^Equations!$N$16)/1000,"")</f>
        <v/>
      </c>
      <c r="I115" s="136" t="str">
        <f>IFERROR(SUM(B115:G115)/('Site Description'!$G$33/10000),"")</f>
        <v/>
      </c>
      <c r="J115" s="76"/>
    </row>
    <row r="116" spans="1:10" x14ac:dyDescent="0.25">
      <c r="A116" s="112"/>
      <c r="B116" s="139"/>
      <c r="C116" s="102"/>
      <c r="D116" s="103"/>
      <c r="E116" s="103"/>
      <c r="F116" s="103"/>
      <c r="G116" s="103"/>
      <c r="H116" s="104"/>
      <c r="I116" s="136"/>
      <c r="J116" s="76"/>
    </row>
    <row r="117" spans="1:10" x14ac:dyDescent="0.25">
      <c r="A117" s="112"/>
      <c r="B117" s="138" t="str">
        <f>IFERROR(Density!B117*(Equations!$M$18*B$3^Equations!$N$18)/1000,"")</f>
        <v/>
      </c>
      <c r="C117" s="95" t="str">
        <f>IFERROR(Density!C117*(Equations!$M$18*C$3^Equations!$N$18)/1000,"")</f>
        <v/>
      </c>
      <c r="D117" s="96" t="str">
        <f>IFERROR(Density!D117*(Equations!$M$18*D$3^Equations!$N$18)/1000,"")</f>
        <v/>
      </c>
      <c r="E117" s="96" t="str">
        <f>IFERROR(Density!E117*(Equations!$M$18*E$3^Equations!$N$18)/1000,"")</f>
        <v/>
      </c>
      <c r="F117" s="96" t="str">
        <f>IFERROR(Density!F117*(Equations!$M$18*F$3^Equations!$N$18)/1000,"")</f>
        <v/>
      </c>
      <c r="G117" s="96" t="str">
        <f>IFERROR(Density!G117*(Equations!$M$18*G$3^Equations!$N$18)/1000,"")</f>
        <v/>
      </c>
      <c r="H117" s="97" t="str">
        <f>IFERROR(Density!H117*(Equations!$M$18*H$3^Equations!$N$18)/1000,"")</f>
        <v/>
      </c>
      <c r="I117" s="136" t="str">
        <f>IFERROR(SUM(B117:G117)/('Site Description'!$G$33/10000),"")</f>
        <v/>
      </c>
    </row>
    <row r="118" spans="1:10" ht="14.4" thickBot="1" x14ac:dyDescent="0.3">
      <c r="A118" s="112"/>
      <c r="B118" s="138" t="str">
        <f>IFERROR(Density!B118*(Equations!$M$19*B$3^Equations!$N$19)/1000,"")</f>
        <v/>
      </c>
      <c r="C118" s="95" t="str">
        <f>IFERROR(Density!C118*(Equations!$M$19*C$3^Equations!$N$19)/1000,"")</f>
        <v/>
      </c>
      <c r="D118" s="96" t="str">
        <f>IFERROR(Density!D118*(Equations!$M$19*D$3^Equations!$N$19)/1000,"")</f>
        <v/>
      </c>
      <c r="E118" s="96" t="str">
        <f>IFERROR(Density!E118*(Equations!$M$19*E$3^Equations!$N$19)/1000,"")</f>
        <v/>
      </c>
      <c r="F118" s="96" t="str">
        <f>IFERROR(Density!F118*(Equations!$M$19*F$3^Equations!$N$19)/1000,"")</f>
        <v/>
      </c>
      <c r="G118" s="96" t="str">
        <f>IFERROR(Density!G118*(Equations!$M$19*G$3^Equations!$N$19)/1000,"")</f>
        <v/>
      </c>
      <c r="H118" s="97" t="str">
        <f>IFERROR(Density!H118*(Equations!$M$19*H$3^Equations!$N$19)/1000,"")</f>
        <v/>
      </c>
      <c r="I118" s="136" t="str">
        <f>IFERROR(SUM(B118:G118)/('Site Description'!$G$33/10000),"")</f>
        <v/>
      </c>
    </row>
    <row r="119" spans="1:10" ht="14.4" thickBot="1" x14ac:dyDescent="0.3">
      <c r="A119" s="140" t="s">
        <v>62</v>
      </c>
      <c r="B119" s="124" t="str">
        <f>IFERROR(SUM(B104:B118)/('Site Description'!$G$33/10000),"")</f>
        <v/>
      </c>
      <c r="C119" s="125" t="str">
        <f>IFERROR(SUM(C104:C118)/('Site Description'!$G$33/10000),"")</f>
        <v/>
      </c>
      <c r="D119" s="126" t="str">
        <f>IFERROR(SUM(D104:D118)/('Site Description'!$G$33/10000),"")</f>
        <v/>
      </c>
      <c r="E119" s="126" t="str">
        <f>IFERROR(SUM(E104:E118)/('Site Description'!$G$33/10000),"")</f>
        <v/>
      </c>
      <c r="F119" s="126" t="str">
        <f>IFERROR(SUM(F104:F118)/('Site Description'!$G$33/10000),"")</f>
        <v/>
      </c>
      <c r="G119" s="126" t="str">
        <f>IFERROR(SUM(G104:G118)/('Site Description'!$G$33/10000),"")</f>
        <v/>
      </c>
      <c r="H119" s="127" t="str">
        <f>IFERROR(SUM(H104:H118)/('Site Description'!$G$33/10000),"")</f>
        <v/>
      </c>
      <c r="I119" s="141" t="str">
        <f>IF(SUM(B119:G119)&gt;0,SUM(B119:G119),"")</f>
        <v/>
      </c>
    </row>
    <row r="120" spans="1:10" ht="14.4" thickBot="1" x14ac:dyDescent="0.3"/>
    <row r="121" spans="1:10" ht="15" thickBot="1" x14ac:dyDescent="0.35">
      <c r="A121" s="329" t="s">
        <v>38</v>
      </c>
      <c r="B121" s="330"/>
      <c r="C121" s="330"/>
      <c r="D121" s="330"/>
      <c r="E121" s="330"/>
      <c r="F121" s="330"/>
      <c r="G121" s="330"/>
      <c r="H121" s="71"/>
      <c r="I121" s="72"/>
    </row>
    <row r="122" spans="1:10" ht="14.4" x14ac:dyDescent="0.3">
      <c r="A122" s="132"/>
      <c r="B122" s="47" t="s">
        <v>55</v>
      </c>
      <c r="C122" s="331" t="s">
        <v>103</v>
      </c>
      <c r="D122" s="332"/>
      <c r="E122" s="332"/>
      <c r="F122" s="332"/>
      <c r="G122" s="332"/>
      <c r="H122" s="335"/>
      <c r="I122" s="78" t="s">
        <v>56</v>
      </c>
    </row>
    <row r="123" spans="1:10" x14ac:dyDescent="0.25">
      <c r="A123" s="133" t="s">
        <v>31</v>
      </c>
      <c r="B123" s="47">
        <v>7.5</v>
      </c>
      <c r="C123" s="48">
        <v>15</v>
      </c>
      <c r="D123" s="48">
        <v>25</v>
      </c>
      <c r="E123" s="48">
        <v>35</v>
      </c>
      <c r="F123" s="48">
        <v>45</v>
      </c>
      <c r="G123" s="48">
        <v>55</v>
      </c>
      <c r="H123" s="49">
        <v>65</v>
      </c>
      <c r="I123" s="81" t="s">
        <v>61</v>
      </c>
    </row>
    <row r="124" spans="1:10" x14ac:dyDescent="0.25">
      <c r="A124" s="82" t="s">
        <v>22</v>
      </c>
      <c r="B124" s="135" t="str">
        <f>IFERROR(Density!B124*(Equations!$M$5*B$3^Equations!$N$5)/1000,"")</f>
        <v/>
      </c>
      <c r="C124" s="89" t="str">
        <f>IFERROR(Density!C124*(Equations!$M$5*C$3^Equations!$N$5)/1000,"")</f>
        <v/>
      </c>
      <c r="D124" s="90" t="str">
        <f>IFERROR(Density!D124*(Equations!$M$5*D$3^Equations!$N$5)/1000,"")</f>
        <v/>
      </c>
      <c r="E124" s="90" t="str">
        <f>IFERROR(Density!E124*(Equations!$M$5*E$3^Equations!$N$5)/1000,"")</f>
        <v/>
      </c>
      <c r="F124" s="90" t="str">
        <f>IFERROR(Density!F124*(Equations!$M$5*F$3^Equations!$N$5)/1000,"")</f>
        <v/>
      </c>
      <c r="G124" s="90" t="str">
        <f>IFERROR(Density!G124*(Equations!$M$5*G$3^Equations!$N$5)/1000,"")</f>
        <v/>
      </c>
      <c r="H124" s="91" t="str">
        <f>IFERROR(Density!H124*(Equations!$M$5*H$3^Equations!$N$5)/1000,"")</f>
        <v/>
      </c>
      <c r="I124" s="136" t="str">
        <f>IFERROR(SUM(B124:G124)/('Site Description'!$H$33/10000),"")</f>
        <v/>
      </c>
    </row>
    <row r="125" spans="1:10" x14ac:dyDescent="0.25">
      <c r="A125" s="82" t="s">
        <v>30</v>
      </c>
      <c r="B125" s="138" t="str">
        <f>IFERROR(Density!B125*(Equations!$M$6*B$3^Equations!$N$6)/1000,"")</f>
        <v/>
      </c>
      <c r="C125" s="95" t="str">
        <f>IFERROR(Density!C125*(Equations!$M$6*C$3^Equations!$N$6)/1000,"")</f>
        <v/>
      </c>
      <c r="D125" s="96" t="str">
        <f>IFERROR(Density!D125*(Equations!$M$6*D$3^Equations!$N$6)/1000,"")</f>
        <v/>
      </c>
      <c r="E125" s="96" t="str">
        <f>IFERROR(Density!E125*(Equations!$M$6*E$3^Equations!$N$6)/1000,"")</f>
        <v/>
      </c>
      <c r="F125" s="96" t="str">
        <f>IFERROR(Density!F125*(Equations!$M$6*F$3^Equations!$N$6)/1000,"")</f>
        <v/>
      </c>
      <c r="G125" s="96" t="str">
        <f>IFERROR(Density!G125*(Equations!$M$6*G$3^Equations!$N$6)/1000,"")</f>
        <v/>
      </c>
      <c r="H125" s="97" t="str">
        <f>IFERROR(Density!H125*(Equations!$M$6*H$3^Equations!$N$6)/1000,"")</f>
        <v/>
      </c>
      <c r="I125" s="136" t="str">
        <f>IFERROR(SUM(B125:G125)/('Site Description'!$H$33/10000),"")</f>
        <v/>
      </c>
    </row>
    <row r="126" spans="1:10" x14ac:dyDescent="0.25">
      <c r="A126" s="82" t="s">
        <v>64</v>
      </c>
      <c r="B126" s="138" t="str">
        <f>IFERROR(Density!B126*(Equations!$M$7*B$3^Equations!$N$7)/1000,"")</f>
        <v/>
      </c>
      <c r="C126" s="95" t="str">
        <f>IFERROR(Density!C126*(Equations!$M$7*C$3^Equations!$N$7)/1000,"")</f>
        <v/>
      </c>
      <c r="D126" s="96" t="str">
        <f>IFERROR(Density!D126*(Equations!$M$7*D$3^Equations!$N$7)/1000,"")</f>
        <v/>
      </c>
      <c r="E126" s="96" t="str">
        <f>IFERROR(Density!E126*(Equations!$M$7*E$3^Equations!$N$7)/1000,"")</f>
        <v/>
      </c>
      <c r="F126" s="96" t="str">
        <f>IFERROR(Density!F126*(Equations!$M$7*F$3^Equations!$N$7)/1000,"")</f>
        <v/>
      </c>
      <c r="G126" s="96" t="str">
        <f>IFERROR(Density!G126*(Equations!$M$7*G$3^Equations!$N$7)/1000,"")</f>
        <v/>
      </c>
      <c r="H126" s="97" t="str">
        <f>IFERROR(Density!H126*(Equations!$M$7*H$3^Equations!$N$7)/1000,"")</f>
        <v/>
      </c>
      <c r="I126" s="136" t="str">
        <f>IFERROR(SUM(B126:G126)/('Site Description'!$H$33/10000),"")</f>
        <v/>
      </c>
    </row>
    <row r="127" spans="1:10" x14ac:dyDescent="0.25">
      <c r="A127" s="82" t="s">
        <v>65</v>
      </c>
      <c r="B127" s="138" t="str">
        <f>IFERROR(Density!B127*(Equations!$M$8*B$3^Equations!$N$8)/1000,"")</f>
        <v/>
      </c>
      <c r="C127" s="95" t="str">
        <f>IFERROR(Density!C127*(Equations!$M$8*C$3^Equations!$N$8)/1000,"")</f>
        <v/>
      </c>
      <c r="D127" s="96" t="str">
        <f>IFERROR(Density!D127*(Equations!$M$8*D$3^Equations!$N$8)/1000,"")</f>
        <v/>
      </c>
      <c r="E127" s="96" t="str">
        <f>IFERROR(Density!E127*(Equations!$M$8*E$3^Equations!$N$8)/1000,"")</f>
        <v/>
      </c>
      <c r="F127" s="96" t="str">
        <f>IFERROR(Density!F127*(Equations!$M$8*F$3^Equations!$N$8)/1000,"")</f>
        <v/>
      </c>
      <c r="G127" s="96" t="str">
        <f>IFERROR(Density!G127*(Equations!$M$8*G$3^Equations!$N$8)/1000,"")</f>
        <v/>
      </c>
      <c r="H127" s="97" t="str">
        <f>IFERROR(Density!H127*(Equations!$M$8*H$3^Equations!$N$8)/1000,"")</f>
        <v/>
      </c>
      <c r="I127" s="136" t="str">
        <f>IFERROR(SUM(B127:G127)/('Site Description'!$H$33/10000),"")</f>
        <v/>
      </c>
    </row>
    <row r="128" spans="1:10" x14ac:dyDescent="0.25">
      <c r="A128" s="82"/>
      <c r="B128" s="139"/>
      <c r="C128" s="102"/>
      <c r="D128" s="103"/>
      <c r="E128" s="103"/>
      <c r="F128" s="103"/>
      <c r="G128" s="103"/>
      <c r="H128" s="104"/>
      <c r="I128" s="136"/>
    </row>
    <row r="129" spans="1:19" x14ac:dyDescent="0.25">
      <c r="A129" s="105" t="s">
        <v>77</v>
      </c>
      <c r="B129" s="138" t="str">
        <f>IFERROR(Density!B129*(Equations!$M$10*B$3^Equations!$N$10)/1000,"")</f>
        <v/>
      </c>
      <c r="C129" s="95" t="str">
        <f>IFERROR(Density!C129*(Equations!$M$10*C$3^Equations!$N$10)/1000,"")</f>
        <v/>
      </c>
      <c r="D129" s="96" t="str">
        <f>IFERROR(Density!D129*(Equations!$M$10*D$3^Equations!$N$10)/1000,"")</f>
        <v/>
      </c>
      <c r="E129" s="96" t="str">
        <f>IFERROR(Density!E129*(Equations!$M$10*E$3^Equations!$N$10)/1000,"")</f>
        <v/>
      </c>
      <c r="F129" s="96" t="str">
        <f>IFERROR(Density!F129*(Equations!$M$10*F$3^Equations!$N$10)/1000,"")</f>
        <v/>
      </c>
      <c r="G129" s="109" t="str">
        <f>IFERROR(Density!G129*(Equations!$M$10*G$3^Equations!$N$10)/1000,"")</f>
        <v/>
      </c>
      <c r="H129" s="110" t="str">
        <f>IFERROR(Density!H129*(Equations!$M$10*H$3^Equations!$N$10)/1000,"")</f>
        <v/>
      </c>
      <c r="I129" s="136" t="str">
        <f>IFERROR(SUM(B129:G129)/('Site Description'!$H$33/10000),"")</f>
        <v/>
      </c>
      <c r="J129" s="76"/>
    </row>
    <row r="130" spans="1:19" x14ac:dyDescent="0.25">
      <c r="A130" s="105" t="s">
        <v>88</v>
      </c>
      <c r="B130" s="138" t="str">
        <f>IFERROR(Density!B130*(Equations!$M$11*B$3^Equations!$N$11)/1000,"")</f>
        <v/>
      </c>
      <c r="C130" s="95" t="str">
        <f>IFERROR(Density!C130*(Equations!$M$11*C$3^Equations!$N$11)/1000,"")</f>
        <v/>
      </c>
      <c r="D130" s="96" t="str">
        <f>IFERROR(Density!D130*(Equations!$M$11*D$3^Equations!$N$11)/1000,"")</f>
        <v/>
      </c>
      <c r="E130" s="96" t="str">
        <f>IFERROR(Density!E130*(Equations!$M$11*E$3^Equations!$N$11)/1000,"")</f>
        <v/>
      </c>
      <c r="F130" s="96" t="str">
        <f>IFERROR(Density!F130*(Equations!$M$11*F$3^Equations!$N$11)/1000,"")</f>
        <v/>
      </c>
      <c r="G130" s="109" t="str">
        <f>IFERROR(Density!G130*(Equations!$M$11*G$3^Equations!$N$11)/1000,"")</f>
        <v/>
      </c>
      <c r="H130" s="110" t="str">
        <f>IFERROR(Density!H130*(Equations!$M$11*H$3^Equations!$N$11)/1000,"")</f>
        <v/>
      </c>
      <c r="I130" s="136" t="str">
        <f>IFERROR(SUM(B130:G130)/('Site Description'!$H$33/10000),"")</f>
        <v/>
      </c>
    </row>
    <row r="131" spans="1:19" ht="14.4" x14ac:dyDescent="0.3">
      <c r="A131" s="111"/>
      <c r="B131" s="139"/>
      <c r="C131" s="102"/>
      <c r="D131" s="103"/>
      <c r="E131" s="103"/>
      <c r="F131" s="103"/>
      <c r="G131" s="103"/>
      <c r="H131" s="104"/>
      <c r="I131" s="136"/>
      <c r="J131" s="73"/>
    </row>
    <row r="132" spans="1:19" x14ac:dyDescent="0.25">
      <c r="A132" s="112" t="s">
        <v>78</v>
      </c>
      <c r="B132" s="138" t="str">
        <f>IFERROR(Density!B132*(Equations!$M$13*B$3^Equations!$N$13)/1000,"")</f>
        <v/>
      </c>
      <c r="C132" s="95" t="str">
        <f>IFERROR(Density!C132*(Equations!$M$13*C$3^Equations!$N$13)/1000,"")</f>
        <v/>
      </c>
      <c r="D132" s="96" t="str">
        <f>IFERROR(Density!D132*(Equations!$M$13*D$3^Equations!$N$13)/1000,"")</f>
        <v/>
      </c>
      <c r="E132" s="96" t="str">
        <f>IFERROR(Density!E132*(Equations!$M$13*E$3^Equations!$N$13)/1000,"")</f>
        <v/>
      </c>
      <c r="F132" s="109" t="str">
        <f>IFERROR(Density!F132*(Equations!$M$13*F$3^Equations!$N$13)/1000,"")</f>
        <v/>
      </c>
      <c r="G132" s="109" t="str">
        <f>IFERROR(Density!G132*(Equations!$M$13*G$3^Equations!$N$13)/1000,"")</f>
        <v/>
      </c>
      <c r="H132" s="110" t="str">
        <f>IFERROR(Density!H132*(Equations!$M$13*H$3^Equations!$N$13)/1000,"")</f>
        <v/>
      </c>
      <c r="I132" s="136" t="str">
        <f>IFERROR(SUM(B132:G132)/('Site Description'!$H$33/10000),"")</f>
        <v/>
      </c>
      <c r="J132" s="76"/>
    </row>
    <row r="133" spans="1:19" x14ac:dyDescent="0.25">
      <c r="A133" s="112" t="s">
        <v>79</v>
      </c>
      <c r="B133" s="138" t="str">
        <f>IFERROR(Density!B133*(Equations!$M$14*B$3^Equations!$N$14)/1000,"")</f>
        <v/>
      </c>
      <c r="C133" s="95" t="str">
        <f>IFERROR(Density!C133*(Equations!$M$14*C$3^Equations!$N$14)/1000,"")</f>
        <v/>
      </c>
      <c r="D133" s="96" t="str">
        <f>IFERROR(Density!D133*(Equations!$M$14*D$3^Equations!$N$14)/1000,"")</f>
        <v/>
      </c>
      <c r="E133" s="96" t="str">
        <f>IFERROR(Density!E133*(Equations!$M$14*E$3^Equations!$N$14)/1000,"")</f>
        <v/>
      </c>
      <c r="F133" s="96" t="str">
        <f>IFERROR(Density!F133*(Equations!$M$14*F$3^Equations!$N$14)/1000,"")</f>
        <v/>
      </c>
      <c r="G133" s="96" t="str">
        <f>IFERROR(Density!G133*(Equations!$M$14*G$3^Equations!$N$14)/1000,"")</f>
        <v/>
      </c>
      <c r="H133" s="97" t="str">
        <f>IFERROR(Density!H133*(Equations!$M$14*H$3^Equations!$N$14)/1000,"")</f>
        <v/>
      </c>
      <c r="I133" s="136" t="str">
        <f>IFERROR(SUM(B133:G133)/('Site Description'!$H$33/10000),"")</f>
        <v/>
      </c>
      <c r="J133" s="76"/>
    </row>
    <row r="134" spans="1:19" x14ac:dyDescent="0.25">
      <c r="A134" s="112" t="s">
        <v>80</v>
      </c>
      <c r="B134" s="138" t="str">
        <f>IFERROR(Density!B134*(Equations!$M$15*B$3^Equations!$N$15)/1000,"")</f>
        <v/>
      </c>
      <c r="C134" s="95" t="str">
        <f>IFERROR(Density!C134*(Equations!$M$15*C$3^Equations!$N$15)/1000,"")</f>
        <v/>
      </c>
      <c r="D134" s="96" t="str">
        <f>IFERROR(Density!D134*(Equations!$M$15*D$3^Equations!$N$15)/1000,"")</f>
        <v/>
      </c>
      <c r="E134" s="96" t="str">
        <f>IFERROR(Density!E134*(Equations!$M$15*E$3^Equations!$N$15)/1000,"")</f>
        <v/>
      </c>
      <c r="F134" s="96" t="str">
        <f>IFERROR(Density!F134*(Equations!$M$15*F$3^Equations!$N$15)/1000,"")</f>
        <v/>
      </c>
      <c r="G134" s="96" t="str">
        <f>IFERROR(Density!G134*(Equations!$M$15*G$3^Equations!$N$15)/1000,"")</f>
        <v/>
      </c>
      <c r="H134" s="97" t="str">
        <f>IFERROR(Density!H134*(Equations!$M$15*H$3^Equations!$N$15)/1000,"")</f>
        <v/>
      </c>
      <c r="I134" s="136" t="str">
        <f>IFERROR(SUM(B134:G134)/('Site Description'!$H$33/10000),"")</f>
        <v/>
      </c>
    </row>
    <row r="135" spans="1:19" x14ac:dyDescent="0.25">
      <c r="A135" s="111" t="s">
        <v>92</v>
      </c>
      <c r="B135" s="138" t="str">
        <f>IFERROR(Density!B135*(Equations!$M$16*B$3^Equations!$N$16)/1000,"")</f>
        <v/>
      </c>
      <c r="C135" s="95" t="str">
        <f>IFERROR(Density!C135*(Equations!$M$16*C$3^Equations!$N$16)/1000,"")</f>
        <v/>
      </c>
      <c r="D135" s="96" t="str">
        <f>IFERROR(Density!D135*(Equations!$M$16*D$3^Equations!$N$16)/1000,"")</f>
        <v/>
      </c>
      <c r="E135" s="96" t="str">
        <f>IFERROR(Density!E135*(Equations!$M$16*E$3^Equations!$N$16)/1000,"")</f>
        <v/>
      </c>
      <c r="F135" s="96" t="str">
        <f>IFERROR(Density!F135*(Equations!$M$16*F$3^Equations!$N$16)/1000,"")</f>
        <v/>
      </c>
      <c r="G135" s="96" t="str">
        <f>IFERROR(Density!G135*(Equations!$M$16*G$3^Equations!$N$16)/1000,"")</f>
        <v/>
      </c>
      <c r="H135" s="97" t="str">
        <f>IFERROR(Density!H135*(Equations!$M$16*H$3^Equations!$N$16)/1000,"")</f>
        <v/>
      </c>
      <c r="I135" s="136" t="str">
        <f>IFERROR(SUM(B135:G135)/('Site Description'!$H$33/10000),"")</f>
        <v/>
      </c>
    </row>
    <row r="136" spans="1:19" x14ac:dyDescent="0.25">
      <c r="A136" s="112"/>
      <c r="B136" s="139"/>
      <c r="C136" s="102"/>
      <c r="D136" s="103"/>
      <c r="E136" s="103"/>
      <c r="F136" s="103"/>
      <c r="G136" s="103"/>
      <c r="H136" s="104"/>
      <c r="I136" s="136"/>
    </row>
    <row r="137" spans="1:19" x14ac:dyDescent="0.25">
      <c r="A137" s="112"/>
      <c r="B137" s="138" t="str">
        <f>IFERROR(Density!B137*(Equations!$M$18*B$3^Equations!$N$18)/1000,"")</f>
        <v/>
      </c>
      <c r="C137" s="95" t="str">
        <f>IFERROR(Density!C137*(Equations!$M$18*C$3^Equations!$N$18)/1000,"")</f>
        <v/>
      </c>
      <c r="D137" s="96" t="str">
        <f>IFERROR(Density!D137*(Equations!$M$18*D$3^Equations!$N$18)/1000,"")</f>
        <v/>
      </c>
      <c r="E137" s="96" t="str">
        <f>IFERROR(Density!E137*(Equations!$M$18*E$3^Equations!$N$18)/1000,"")</f>
        <v/>
      </c>
      <c r="F137" s="96" t="str">
        <f>IFERROR(Density!F137*(Equations!$M$18*F$3^Equations!$N$18)/1000,"")</f>
        <v/>
      </c>
      <c r="G137" s="96" t="str">
        <f>IFERROR(Density!G137*(Equations!$M$18*G$3^Equations!$N$18)/1000,"")</f>
        <v/>
      </c>
      <c r="H137" s="97" t="str">
        <f>IFERROR(Density!H137*(Equations!$M$18*H$3^Equations!$N$18)/1000,"")</f>
        <v/>
      </c>
      <c r="I137" s="136" t="str">
        <f>IFERROR(SUM(B137:G137)/('Site Description'!$H$33/10000),"")</f>
        <v/>
      </c>
      <c r="K137" s="131"/>
      <c r="L137" s="76"/>
      <c r="M137" s="76"/>
      <c r="N137" s="76"/>
      <c r="O137" s="76"/>
      <c r="P137" s="76"/>
      <c r="Q137" s="76"/>
      <c r="R137" s="76"/>
      <c r="S137" s="76"/>
    </row>
    <row r="138" spans="1:19" ht="14.4" thickBot="1" x14ac:dyDescent="0.3">
      <c r="A138" s="112"/>
      <c r="B138" s="138" t="str">
        <f>IFERROR(Density!B138*(Equations!$M$19*B$3^Equations!$N$19)/1000,"")</f>
        <v/>
      </c>
      <c r="C138" s="95" t="str">
        <f>IFERROR(Density!C138*(Equations!$M$19*C$3^Equations!$N$19)/1000,"")</f>
        <v/>
      </c>
      <c r="D138" s="96" t="str">
        <f>IFERROR(Density!D138*(Equations!$M$19*D$3^Equations!$N$19)/1000,"")</f>
        <v/>
      </c>
      <c r="E138" s="96" t="str">
        <f>IFERROR(Density!E138*(Equations!$M$19*E$3^Equations!$N$19)/1000,"")</f>
        <v/>
      </c>
      <c r="F138" s="96" t="str">
        <f>IFERROR(Density!F138*(Equations!$M$19*F$3^Equations!$N$19)/1000,"")</f>
        <v/>
      </c>
      <c r="G138" s="96" t="str">
        <f>IFERROR(Density!G138*(Equations!$M$19*G$3^Equations!$N$19)/1000,"")</f>
        <v/>
      </c>
      <c r="H138" s="97" t="str">
        <f>IFERROR(Density!H138*(Equations!$M$19*H$3^Equations!$N$19)/1000,"")</f>
        <v/>
      </c>
      <c r="I138" s="136" t="str">
        <f>IFERROR(SUM(B138:G138)/('Site Description'!$H$33/10000),"")</f>
        <v/>
      </c>
    </row>
    <row r="139" spans="1:19" ht="14.4" thickBot="1" x14ac:dyDescent="0.3">
      <c r="A139" s="140" t="s">
        <v>62</v>
      </c>
      <c r="B139" s="124" t="str">
        <f>IFERROR(SUM(B124:B138)/('Site Description'!$H$33/10000),"")</f>
        <v/>
      </c>
      <c r="C139" s="125" t="str">
        <f>IFERROR(SUM(C124:C138)/('Site Description'!$H$33/10000),"")</f>
        <v/>
      </c>
      <c r="D139" s="126" t="str">
        <f>IFERROR(SUM(D124:D138)/('Site Description'!$H$33/10000),"")</f>
        <v/>
      </c>
      <c r="E139" s="126" t="str">
        <f>IFERROR(SUM(E124:E138)/('Site Description'!$H$33/10000),"")</f>
        <v/>
      </c>
      <c r="F139" s="126" t="str">
        <f>IFERROR(SUM(F124:F138)/('Site Description'!$H$33/10000),"")</f>
        <v/>
      </c>
      <c r="G139" s="126" t="str">
        <f>IFERROR(SUM(G124:G138)/('Site Description'!$H$33/10000),"")</f>
        <v/>
      </c>
      <c r="H139" s="127" t="str">
        <f>IFERROR(SUM(H124:H138)/('Site Description'!$H$33/10000),"")</f>
        <v/>
      </c>
      <c r="I139" s="141" t="str">
        <f>IF(SUM(B139:G139)&gt;0,SUM(B139:G139),"")</f>
        <v/>
      </c>
    </row>
    <row r="140" spans="1:19" ht="14.4" thickBot="1" x14ac:dyDescent="0.3"/>
    <row r="141" spans="1:19" ht="15" thickBot="1" x14ac:dyDescent="0.35">
      <c r="A141" s="329" t="s">
        <v>39</v>
      </c>
      <c r="B141" s="330"/>
      <c r="C141" s="330"/>
      <c r="D141" s="330"/>
      <c r="E141" s="330"/>
      <c r="F141" s="330"/>
      <c r="G141" s="330"/>
      <c r="H141" s="71"/>
      <c r="I141" s="72"/>
    </row>
    <row r="142" spans="1:19" ht="14.4" x14ac:dyDescent="0.3">
      <c r="A142" s="132"/>
      <c r="B142" s="47" t="s">
        <v>55</v>
      </c>
      <c r="C142" s="331" t="s">
        <v>103</v>
      </c>
      <c r="D142" s="332"/>
      <c r="E142" s="332"/>
      <c r="F142" s="332"/>
      <c r="G142" s="332"/>
      <c r="H142" s="335"/>
      <c r="I142" s="78" t="s">
        <v>56</v>
      </c>
    </row>
    <row r="143" spans="1:19" x14ac:dyDescent="0.25">
      <c r="A143" s="133" t="s">
        <v>31</v>
      </c>
      <c r="B143" s="47">
        <v>7.5</v>
      </c>
      <c r="C143" s="48">
        <v>15</v>
      </c>
      <c r="D143" s="48">
        <v>25</v>
      </c>
      <c r="E143" s="48">
        <v>35</v>
      </c>
      <c r="F143" s="48">
        <v>45</v>
      </c>
      <c r="G143" s="48">
        <v>55</v>
      </c>
      <c r="H143" s="49">
        <v>65</v>
      </c>
      <c r="I143" s="81" t="s">
        <v>61</v>
      </c>
    </row>
    <row r="144" spans="1:19" x14ac:dyDescent="0.25">
      <c r="A144" s="82" t="s">
        <v>22</v>
      </c>
      <c r="B144" s="135" t="str">
        <f>IFERROR(Density!B144*(Equations!$M$5*B$3^Equations!$N$5)/1000,"")</f>
        <v/>
      </c>
      <c r="C144" s="89" t="str">
        <f>IFERROR(Density!C144*(Equations!$M$5*C$3^Equations!$N$5)/1000,"")</f>
        <v/>
      </c>
      <c r="D144" s="90" t="str">
        <f>IFERROR(Density!D144*(Equations!$M$5*D$3^Equations!$N$5)/1000,"")</f>
        <v/>
      </c>
      <c r="E144" s="90" t="str">
        <f>IFERROR(Density!E144*(Equations!$M$5*E$3^Equations!$N$5)/1000,"")</f>
        <v/>
      </c>
      <c r="F144" s="90" t="str">
        <f>IFERROR(Density!F144*(Equations!$M$5*F$3^Equations!$N$5)/1000,"")</f>
        <v/>
      </c>
      <c r="G144" s="90" t="str">
        <f>IFERROR(Density!G144*(Equations!$M$5*G$3^Equations!$N$5)/1000,"")</f>
        <v/>
      </c>
      <c r="H144" s="91" t="str">
        <f>IFERROR(Density!H144*(Equations!$M$5*H$3^Equations!$N$5)/1000,"")</f>
        <v/>
      </c>
      <c r="I144" s="136" t="str">
        <f>IFERROR(SUM(B144:G144)/('Site Description'!$I$33/10000),"")</f>
        <v/>
      </c>
    </row>
    <row r="145" spans="1:19" x14ac:dyDescent="0.25">
      <c r="A145" s="82" t="s">
        <v>30</v>
      </c>
      <c r="B145" s="138" t="str">
        <f>IFERROR(Density!B145*(Equations!$M$6*B$3^Equations!$N$6)/1000,"")</f>
        <v/>
      </c>
      <c r="C145" s="95" t="str">
        <f>IFERROR(Density!C145*(Equations!$M$6*C$3^Equations!$N$6)/1000,"")</f>
        <v/>
      </c>
      <c r="D145" s="96" t="str">
        <f>IFERROR(Density!D145*(Equations!$M$6*D$3^Equations!$N$6)/1000,"")</f>
        <v/>
      </c>
      <c r="E145" s="96" t="str">
        <f>IFERROR(Density!E145*(Equations!$M$6*E$3^Equations!$N$6)/1000,"")</f>
        <v/>
      </c>
      <c r="F145" s="96" t="str">
        <f>IFERROR(Density!F145*(Equations!$M$6*F$3^Equations!$N$6)/1000,"")</f>
        <v/>
      </c>
      <c r="G145" s="96" t="str">
        <f>IFERROR(Density!G145*(Equations!$M$6*G$3^Equations!$N$6)/1000,"")</f>
        <v/>
      </c>
      <c r="H145" s="97" t="str">
        <f>IFERROR(Density!H145*(Equations!$M$6*H$3^Equations!$N$6)/1000,"")</f>
        <v/>
      </c>
      <c r="I145" s="136" t="str">
        <f>IFERROR(SUM(B145:G145)/('Site Description'!$I$33/10000),"")</f>
        <v/>
      </c>
    </row>
    <row r="146" spans="1:19" x14ac:dyDescent="0.25">
      <c r="A146" s="82" t="s">
        <v>64</v>
      </c>
      <c r="B146" s="138" t="str">
        <f>IFERROR(Density!B146*(Equations!$M$7*B$3^Equations!$N$7)/1000,"")</f>
        <v/>
      </c>
      <c r="C146" s="95" t="str">
        <f>IFERROR(Density!C146*(Equations!$M$7*C$3^Equations!$N$7)/1000,"")</f>
        <v/>
      </c>
      <c r="D146" s="96" t="str">
        <f>IFERROR(Density!D146*(Equations!$M$7*D$3^Equations!$N$7)/1000,"")</f>
        <v/>
      </c>
      <c r="E146" s="96" t="str">
        <f>IFERROR(Density!E146*(Equations!$M$7*E$3^Equations!$N$7)/1000,"")</f>
        <v/>
      </c>
      <c r="F146" s="96" t="str">
        <f>IFERROR(Density!F146*(Equations!$M$7*F$3^Equations!$N$7)/1000,"")</f>
        <v/>
      </c>
      <c r="G146" s="96" t="str">
        <f>IFERROR(Density!G146*(Equations!$M$7*G$3^Equations!$N$7)/1000,"")</f>
        <v/>
      </c>
      <c r="H146" s="97" t="str">
        <f>IFERROR(Density!H146*(Equations!$M$7*H$3^Equations!$N$7)/1000,"")</f>
        <v/>
      </c>
      <c r="I146" s="136" t="str">
        <f>IFERROR(SUM(B146:G146)/('Site Description'!$I$33/10000),"")</f>
        <v/>
      </c>
      <c r="J146" s="76"/>
    </row>
    <row r="147" spans="1:19" x14ac:dyDescent="0.25">
      <c r="A147" s="82" t="s">
        <v>65</v>
      </c>
      <c r="B147" s="138" t="str">
        <f>IFERROR(Density!B147*(Equations!$M$8*B$3^Equations!$N$8)/1000,"")</f>
        <v/>
      </c>
      <c r="C147" s="95" t="str">
        <f>IFERROR(Density!C147*(Equations!$M$8*C$3^Equations!$N$8)/1000,"")</f>
        <v/>
      </c>
      <c r="D147" s="96" t="str">
        <f>IFERROR(Density!D147*(Equations!$M$8*D$3^Equations!$N$8)/1000,"")</f>
        <v/>
      </c>
      <c r="E147" s="96" t="str">
        <f>IFERROR(Density!E147*(Equations!$M$8*E$3^Equations!$N$8)/1000,"")</f>
        <v/>
      </c>
      <c r="F147" s="96" t="str">
        <f>IFERROR(Density!F147*(Equations!$M$8*F$3^Equations!$N$8)/1000,"")</f>
        <v/>
      </c>
      <c r="G147" s="96" t="str">
        <f>IFERROR(Density!G147*(Equations!$M$8*G$3^Equations!$N$8)/1000,"")</f>
        <v/>
      </c>
      <c r="H147" s="97" t="str">
        <f>IFERROR(Density!H147*(Equations!$M$8*H$3^Equations!$N$8)/1000,"")</f>
        <v/>
      </c>
      <c r="I147" s="136" t="str">
        <f>IFERROR(SUM(B147:G147)/('Site Description'!$I$33/10000),"")</f>
        <v/>
      </c>
    </row>
    <row r="148" spans="1:19" ht="14.4" x14ac:dyDescent="0.3">
      <c r="A148" s="82"/>
      <c r="B148" s="139"/>
      <c r="C148" s="102"/>
      <c r="D148" s="103"/>
      <c r="E148" s="103"/>
      <c r="F148" s="103"/>
      <c r="G148" s="103"/>
      <c r="H148" s="104"/>
      <c r="I148" s="136"/>
      <c r="J148" s="73"/>
    </row>
    <row r="149" spans="1:19" x14ac:dyDescent="0.25">
      <c r="A149" s="105" t="s">
        <v>77</v>
      </c>
      <c r="B149" s="138" t="str">
        <f>IFERROR(Density!B149*(Equations!$M$10*B$3^Equations!$N$10)/1000,"")</f>
        <v/>
      </c>
      <c r="C149" s="95" t="str">
        <f>IFERROR(Density!C149*(Equations!$M$10*C$3^Equations!$N$10)/1000,"")</f>
        <v/>
      </c>
      <c r="D149" s="96" t="str">
        <f>IFERROR(Density!D149*(Equations!$M$10*D$3^Equations!$N$10)/1000,"")</f>
        <v/>
      </c>
      <c r="E149" s="96" t="str">
        <f>IFERROR(Density!E149*(Equations!$M$10*E$3^Equations!$N$10)/1000,"")</f>
        <v/>
      </c>
      <c r="F149" s="96" t="str">
        <f>IFERROR(Density!F149*(Equations!$M$10*F$3^Equations!$N$10)/1000,"")</f>
        <v/>
      </c>
      <c r="G149" s="109" t="str">
        <f>IFERROR(Density!G149*(Equations!$M$10*G$3^Equations!$N$10)/1000,"")</f>
        <v/>
      </c>
      <c r="H149" s="110" t="str">
        <f>IFERROR(Density!H149*(Equations!$M$10*H$3^Equations!$N$10)/1000,"")</f>
        <v/>
      </c>
      <c r="I149" s="136" t="str">
        <f>IFERROR(SUM(B149:G149)/('Site Description'!$I$33/10000),"")</f>
        <v/>
      </c>
      <c r="J149" s="76"/>
    </row>
    <row r="150" spans="1:19" x14ac:dyDescent="0.25">
      <c r="A150" s="105" t="s">
        <v>88</v>
      </c>
      <c r="B150" s="138" t="str">
        <f>IFERROR(Density!B150*(Equations!$M$11*B$3^Equations!$N$11)/1000,"")</f>
        <v/>
      </c>
      <c r="C150" s="95" t="str">
        <f>IFERROR(Density!C150*(Equations!$M$11*C$3^Equations!$N$11)/1000,"")</f>
        <v/>
      </c>
      <c r="D150" s="96" t="str">
        <f>IFERROR(Density!D150*(Equations!$M$11*D$3^Equations!$N$11)/1000,"")</f>
        <v/>
      </c>
      <c r="E150" s="96" t="str">
        <f>IFERROR(Density!E150*(Equations!$M$11*E$3^Equations!$N$11)/1000,"")</f>
        <v/>
      </c>
      <c r="F150" s="96" t="str">
        <f>IFERROR(Density!F150*(Equations!$M$11*F$3^Equations!$N$11)/1000,"")</f>
        <v/>
      </c>
      <c r="G150" s="109" t="str">
        <f>IFERROR(Density!G150*(Equations!$M$11*G$3^Equations!$N$11)/1000,"")</f>
        <v/>
      </c>
      <c r="H150" s="110" t="str">
        <f>IFERROR(Density!H150*(Equations!$M$11*H$3^Equations!$N$11)/1000,"")</f>
        <v/>
      </c>
      <c r="I150" s="136" t="str">
        <f>IFERROR(SUM(B150:G150)/('Site Description'!$I$33/10000),"")</f>
        <v/>
      </c>
      <c r="J150" s="76"/>
    </row>
    <row r="151" spans="1:19" x14ac:dyDescent="0.25">
      <c r="A151" s="111"/>
      <c r="B151" s="139"/>
      <c r="C151" s="102"/>
      <c r="D151" s="103"/>
      <c r="E151" s="103"/>
      <c r="F151" s="103"/>
      <c r="G151" s="103"/>
      <c r="H151" s="104"/>
      <c r="I151" s="136"/>
    </row>
    <row r="152" spans="1:19" x14ac:dyDescent="0.25">
      <c r="A152" s="112" t="s">
        <v>78</v>
      </c>
      <c r="B152" s="138" t="str">
        <f>IFERROR(Density!B152*(Equations!$M$13*B$3^Equations!$N$13)/1000,"")</f>
        <v/>
      </c>
      <c r="C152" s="95" t="str">
        <f>IFERROR(Density!C152*(Equations!$M$13*C$3^Equations!$N$13)/1000,"")</f>
        <v/>
      </c>
      <c r="D152" s="96" t="str">
        <f>IFERROR(Density!D152*(Equations!$M$13*D$3^Equations!$N$13)/1000,"")</f>
        <v/>
      </c>
      <c r="E152" s="96" t="str">
        <f>IFERROR(Density!E152*(Equations!$M$13*E$3^Equations!$N$13)/1000,"")</f>
        <v/>
      </c>
      <c r="F152" s="109" t="str">
        <f>IFERROR(Density!F152*(Equations!$M$13*F$3^Equations!$N$13)/1000,"")</f>
        <v/>
      </c>
      <c r="G152" s="109" t="str">
        <f>IFERROR(Density!G152*(Equations!$M$13*G$3^Equations!$N$13)/1000,"")</f>
        <v/>
      </c>
      <c r="H152" s="110" t="str">
        <f>IFERROR(Density!H152*(Equations!$M$13*H$3^Equations!$N$13)/1000,"")</f>
        <v/>
      </c>
      <c r="I152" s="136" t="str">
        <f>IFERROR(SUM(B152:G152)/('Site Description'!$I$33/10000),"")</f>
        <v/>
      </c>
    </row>
    <row r="153" spans="1:19" x14ac:dyDescent="0.25">
      <c r="A153" s="112" t="s">
        <v>79</v>
      </c>
      <c r="B153" s="138" t="str">
        <f>IFERROR(Density!B153*(Equations!$M$14*B$3^Equations!$N$14)/1000,"")</f>
        <v/>
      </c>
      <c r="C153" s="95" t="str">
        <f>IFERROR(Density!C153*(Equations!$M$14*C$3^Equations!$N$14)/1000,"")</f>
        <v/>
      </c>
      <c r="D153" s="96" t="str">
        <f>IFERROR(Density!D153*(Equations!$M$14*D$3^Equations!$N$14)/1000,"")</f>
        <v/>
      </c>
      <c r="E153" s="96" t="str">
        <f>IFERROR(Density!E153*(Equations!$M$14*E$3^Equations!$N$14)/1000,"")</f>
        <v/>
      </c>
      <c r="F153" s="96" t="str">
        <f>IFERROR(Density!F153*(Equations!$M$14*F$3^Equations!$N$14)/1000,"")</f>
        <v/>
      </c>
      <c r="G153" s="96" t="str">
        <f>IFERROR(Density!G153*(Equations!$M$14*G$3^Equations!$N$14)/1000,"")</f>
        <v/>
      </c>
      <c r="H153" s="97" t="str">
        <f>IFERROR(Density!H153*(Equations!$M$14*H$3^Equations!$N$14)/1000,"")</f>
        <v/>
      </c>
      <c r="I153" s="136" t="str">
        <f>IFERROR(SUM(B153:G153)/('Site Description'!$I$33/10000),"")</f>
        <v/>
      </c>
    </row>
    <row r="154" spans="1:19" x14ac:dyDescent="0.25">
      <c r="A154" s="112" t="s">
        <v>80</v>
      </c>
      <c r="B154" s="138" t="str">
        <f>IFERROR(Density!B154*(Equations!$M$15*B$3^Equations!$N$15)/1000,"")</f>
        <v/>
      </c>
      <c r="C154" s="95" t="str">
        <f>IFERROR(Density!C154*(Equations!$M$15*C$3^Equations!$N$15)/1000,"")</f>
        <v/>
      </c>
      <c r="D154" s="96" t="str">
        <f>IFERROR(Density!D154*(Equations!$M$15*D$3^Equations!$N$15)/1000,"")</f>
        <v/>
      </c>
      <c r="E154" s="96" t="str">
        <f>IFERROR(Density!E154*(Equations!$M$15*E$3^Equations!$N$15)/1000,"")</f>
        <v/>
      </c>
      <c r="F154" s="96" t="str">
        <f>IFERROR(Density!F154*(Equations!$M$15*F$3^Equations!$N$15)/1000,"")</f>
        <v/>
      </c>
      <c r="G154" s="96" t="str">
        <f>IFERROR(Density!G154*(Equations!$M$15*G$3^Equations!$N$15)/1000,"")</f>
        <v/>
      </c>
      <c r="H154" s="97" t="str">
        <f>IFERROR(Density!H154*(Equations!$M$15*H$3^Equations!$N$15)/1000,"")</f>
        <v/>
      </c>
      <c r="I154" s="136" t="str">
        <f>IFERROR(SUM(B154:G154)/('Site Description'!$I$33/10000),"")</f>
        <v/>
      </c>
      <c r="K154" s="131"/>
      <c r="L154" s="76"/>
      <c r="M154" s="76"/>
      <c r="N154" s="76"/>
      <c r="O154" s="76"/>
      <c r="P154" s="76"/>
      <c r="Q154" s="76"/>
      <c r="R154" s="76"/>
      <c r="S154" s="76"/>
    </row>
    <row r="155" spans="1:19" x14ac:dyDescent="0.25">
      <c r="A155" s="111" t="s">
        <v>92</v>
      </c>
      <c r="B155" s="138" t="str">
        <f>IFERROR(Density!B155*(Equations!$M$16*B$3^Equations!$N$16)/1000,"")</f>
        <v/>
      </c>
      <c r="C155" s="95" t="str">
        <f>IFERROR(Density!C155*(Equations!$M$16*C$3^Equations!$N$16)/1000,"")</f>
        <v/>
      </c>
      <c r="D155" s="96" t="str">
        <f>IFERROR(Density!D155*(Equations!$M$16*D$3^Equations!$N$16)/1000,"")</f>
        <v/>
      </c>
      <c r="E155" s="96" t="str">
        <f>IFERROR(Density!E155*(Equations!$M$16*E$3^Equations!$N$16)/1000,"")</f>
        <v/>
      </c>
      <c r="F155" s="96" t="str">
        <f>IFERROR(Density!F155*(Equations!$M$16*F$3^Equations!$N$16)/1000,"")</f>
        <v/>
      </c>
      <c r="G155" s="96" t="str">
        <f>IFERROR(Density!G155*(Equations!$M$16*G$3^Equations!$N$16)/1000,"")</f>
        <v/>
      </c>
      <c r="H155" s="97" t="str">
        <f>IFERROR(Density!H155*(Equations!$M$16*H$3^Equations!$N$16)/1000,"")</f>
        <v/>
      </c>
      <c r="I155" s="136" t="str">
        <f>IFERROR(SUM(B155:G155)/('Site Description'!$I$33/10000),"")</f>
        <v/>
      </c>
    </row>
    <row r="156" spans="1:19" ht="14.4" x14ac:dyDescent="0.3">
      <c r="A156" s="112"/>
      <c r="B156" s="139"/>
      <c r="C156" s="102"/>
      <c r="D156" s="103"/>
      <c r="E156" s="103"/>
      <c r="F156" s="103"/>
      <c r="G156" s="103"/>
      <c r="H156" s="104"/>
      <c r="I156" s="136"/>
      <c r="K156" s="130"/>
      <c r="L156" s="73"/>
      <c r="M156" s="73"/>
      <c r="N156" s="73"/>
      <c r="O156" s="73"/>
      <c r="P156" s="73"/>
      <c r="Q156" s="73"/>
      <c r="R156" s="73"/>
      <c r="S156" s="73"/>
    </row>
    <row r="157" spans="1:19" x14ac:dyDescent="0.25">
      <c r="A157" s="112"/>
      <c r="B157" s="138" t="str">
        <f>IFERROR(Density!B157*(Equations!$M$18*B$3^Equations!$N$18)/1000,"")</f>
        <v/>
      </c>
      <c r="C157" s="95" t="str">
        <f>IFERROR(Density!C157*(Equations!$M$18*C$3^Equations!$N$18)/1000,"")</f>
        <v/>
      </c>
      <c r="D157" s="96" t="str">
        <f>IFERROR(Density!D157*(Equations!$M$18*D$3^Equations!$N$18)/1000,"")</f>
        <v/>
      </c>
      <c r="E157" s="96" t="str">
        <f>IFERROR(Density!E157*(Equations!$M$18*E$3^Equations!$N$18)/1000,"")</f>
        <v/>
      </c>
      <c r="F157" s="96" t="str">
        <f>IFERROR(Density!F157*(Equations!$M$18*F$3^Equations!$N$18)/1000,"")</f>
        <v/>
      </c>
      <c r="G157" s="96" t="str">
        <f>IFERROR(Density!G157*(Equations!$M$18*G$3^Equations!$N$18)/1000,"")</f>
        <v/>
      </c>
      <c r="H157" s="97" t="str">
        <f>IFERROR(Density!H157*(Equations!$M$18*H$3^Equations!$N$18)/1000,"")</f>
        <v/>
      </c>
      <c r="I157" s="136" t="str">
        <f>IFERROR(SUM(B157:G157)/('Site Description'!$I$33/10000),"")</f>
        <v/>
      </c>
      <c r="K157" s="131"/>
      <c r="L157" s="76"/>
      <c r="M157" s="76"/>
      <c r="N157" s="76"/>
      <c r="O157" s="76"/>
      <c r="P157" s="76"/>
      <c r="Q157" s="76"/>
      <c r="R157" s="76"/>
      <c r="S157" s="76"/>
    </row>
    <row r="158" spans="1:19" ht="14.4" thickBot="1" x14ac:dyDescent="0.3">
      <c r="A158" s="112"/>
      <c r="B158" s="138" t="str">
        <f>IFERROR(Density!B158*(Equations!$M$19*B$3^Equations!$N$19)/1000,"")</f>
        <v/>
      </c>
      <c r="C158" s="95" t="str">
        <f>IFERROR(Density!C158*(Equations!$M$19*C$3^Equations!$N$19)/1000,"")</f>
        <v/>
      </c>
      <c r="D158" s="96" t="str">
        <f>IFERROR(Density!D158*(Equations!$M$19*D$3^Equations!$N$19)/1000,"")</f>
        <v/>
      </c>
      <c r="E158" s="96" t="str">
        <f>IFERROR(Density!E158*(Equations!$M$19*E$3^Equations!$N$19)/1000,"")</f>
        <v/>
      </c>
      <c r="F158" s="96" t="str">
        <f>IFERROR(Density!F158*(Equations!$M$19*F$3^Equations!$N$19)/1000,"")</f>
        <v/>
      </c>
      <c r="G158" s="96" t="str">
        <f>IFERROR(Density!G158*(Equations!$M$19*G$3^Equations!$N$19)/1000,"")</f>
        <v/>
      </c>
      <c r="H158" s="97" t="str">
        <f>IFERROR(Density!H158*(Equations!$M$19*H$3^Equations!$N$19)/1000,"")</f>
        <v/>
      </c>
      <c r="I158" s="136" t="str">
        <f>IFERROR(SUM(B158:G158)/('Site Description'!$I$33/10000),"")</f>
        <v/>
      </c>
      <c r="K158" s="131"/>
      <c r="L158" s="76"/>
      <c r="M158" s="76"/>
      <c r="N158" s="76"/>
      <c r="O158" s="76"/>
      <c r="P158" s="76"/>
      <c r="Q158" s="76"/>
      <c r="R158" s="76"/>
      <c r="S158" s="76"/>
    </row>
    <row r="159" spans="1:19" ht="14.4" thickBot="1" x14ac:dyDescent="0.3">
      <c r="A159" s="140" t="s">
        <v>62</v>
      </c>
      <c r="B159" s="124" t="str">
        <f>IFERROR(SUM(B144:B158)/('Site Description'!$I$33/10000),"")</f>
        <v/>
      </c>
      <c r="C159" s="125" t="str">
        <f>IFERROR(SUM(C144:C158)/('Site Description'!$I$33/10000),"")</f>
        <v/>
      </c>
      <c r="D159" s="126" t="str">
        <f>IFERROR(SUM(D144:D158)/('Site Description'!$I$33/10000),"")</f>
        <v/>
      </c>
      <c r="E159" s="126" t="str">
        <f>IFERROR(SUM(E144:E158)/('Site Description'!$I$33/10000),"")</f>
        <v/>
      </c>
      <c r="F159" s="126" t="str">
        <f>IFERROR(SUM(F144:F158)/('Site Description'!$I$33/10000),"")</f>
        <v/>
      </c>
      <c r="G159" s="126" t="str">
        <f>IFERROR(SUM(G144:G158)/('Site Description'!$I$33/10000),"")</f>
        <v/>
      </c>
      <c r="H159" s="127" t="str">
        <f>IFERROR(SUM(H144:H158)/('Site Description'!$I$33/10000),"")</f>
        <v/>
      </c>
      <c r="I159" s="141" t="str">
        <f>IF(SUM(B159:G159)&gt;0,SUM(B159:G159),"")</f>
        <v/>
      </c>
    </row>
    <row r="160" spans="1:19" ht="14.4" thickBot="1" x14ac:dyDescent="0.3"/>
    <row r="161" spans="1:19" ht="15" thickBot="1" x14ac:dyDescent="0.35">
      <c r="A161" s="329" t="s">
        <v>40</v>
      </c>
      <c r="B161" s="330"/>
      <c r="C161" s="330"/>
      <c r="D161" s="330"/>
      <c r="E161" s="330"/>
      <c r="F161" s="330"/>
      <c r="G161" s="330"/>
      <c r="H161" s="71"/>
      <c r="I161" s="72"/>
    </row>
    <row r="162" spans="1:19" ht="14.4" x14ac:dyDescent="0.3">
      <c r="A162" s="132"/>
      <c r="B162" s="47" t="s">
        <v>55</v>
      </c>
      <c r="C162" s="331" t="s">
        <v>103</v>
      </c>
      <c r="D162" s="332"/>
      <c r="E162" s="332"/>
      <c r="F162" s="332"/>
      <c r="G162" s="332"/>
      <c r="H162" s="335"/>
      <c r="I162" s="78" t="s">
        <v>56</v>
      </c>
    </row>
    <row r="163" spans="1:19" x14ac:dyDescent="0.25">
      <c r="A163" s="133" t="s">
        <v>31</v>
      </c>
      <c r="B163" s="47">
        <v>7.5</v>
      </c>
      <c r="C163" s="48">
        <v>15</v>
      </c>
      <c r="D163" s="48">
        <v>25</v>
      </c>
      <c r="E163" s="48">
        <v>35</v>
      </c>
      <c r="F163" s="48">
        <v>45</v>
      </c>
      <c r="G163" s="48">
        <v>55</v>
      </c>
      <c r="H163" s="49">
        <v>65</v>
      </c>
      <c r="I163" s="81" t="s">
        <v>61</v>
      </c>
      <c r="J163" s="76"/>
    </row>
    <row r="164" spans="1:19" x14ac:dyDescent="0.25">
      <c r="A164" s="82" t="s">
        <v>22</v>
      </c>
      <c r="B164" s="135" t="str">
        <f>IFERROR(Density!B164*(Equations!$M$5*B$3^Equations!$N$5)/1000,"")</f>
        <v/>
      </c>
      <c r="C164" s="89" t="str">
        <f>IFERROR(Density!C164*(Equations!$M$5*C$3^Equations!$N$5)/1000,"")</f>
        <v/>
      </c>
      <c r="D164" s="90" t="str">
        <f>IFERROR(Density!D164*(Equations!$M$5*D$3^Equations!$N$5)/1000,"")</f>
        <v/>
      </c>
      <c r="E164" s="90" t="str">
        <f>IFERROR(Density!E164*(Equations!$M$5*E$3^Equations!$N$5)/1000,"")</f>
        <v/>
      </c>
      <c r="F164" s="90" t="str">
        <f>IFERROR(Density!F164*(Equations!$M$5*F$3^Equations!$N$5)/1000,"")</f>
        <v/>
      </c>
      <c r="G164" s="90" t="str">
        <f>IFERROR(Density!G164*(Equations!$M$5*G$3^Equations!$N$5)/1000,"")</f>
        <v/>
      </c>
      <c r="H164" s="91" t="str">
        <f>IFERROR(Density!H164*(Equations!$M$5*H$3^Equations!$N$5)/1000,"")</f>
        <v/>
      </c>
      <c r="I164" s="136" t="str">
        <f>IFERROR(SUM(B164:G164)/('Site Description'!$J$33/10000),"")</f>
        <v/>
      </c>
    </row>
    <row r="165" spans="1:19" ht="14.4" x14ac:dyDescent="0.3">
      <c r="A165" s="82" t="s">
        <v>30</v>
      </c>
      <c r="B165" s="138" t="str">
        <f>IFERROR(Density!B165*(Equations!$M$6*B$3^Equations!$N$6)/1000,"")</f>
        <v/>
      </c>
      <c r="C165" s="95" t="str">
        <f>IFERROR(Density!C165*(Equations!$M$6*C$3^Equations!$N$6)/1000,"")</f>
        <v/>
      </c>
      <c r="D165" s="96" t="str">
        <f>IFERROR(Density!D165*(Equations!$M$6*D$3^Equations!$N$6)/1000,"")</f>
        <v/>
      </c>
      <c r="E165" s="96" t="str">
        <f>IFERROR(Density!E165*(Equations!$M$6*E$3^Equations!$N$6)/1000,"")</f>
        <v/>
      </c>
      <c r="F165" s="96" t="str">
        <f>IFERROR(Density!F165*(Equations!$M$6*F$3^Equations!$N$6)/1000,"")</f>
        <v/>
      </c>
      <c r="G165" s="96" t="str">
        <f>IFERROR(Density!G165*(Equations!$M$6*G$3^Equations!$N$6)/1000,"")</f>
        <v/>
      </c>
      <c r="H165" s="97" t="str">
        <f>IFERROR(Density!H165*(Equations!$M$6*H$3^Equations!$N$6)/1000,"")</f>
        <v/>
      </c>
      <c r="I165" s="136" t="str">
        <f>IFERROR(SUM(B165:G165)/('Site Description'!$J$33/10000),"")</f>
        <v/>
      </c>
      <c r="J165" s="73"/>
    </row>
    <row r="166" spans="1:19" x14ac:dyDescent="0.25">
      <c r="A166" s="82" t="s">
        <v>64</v>
      </c>
      <c r="B166" s="138" t="str">
        <f>IFERROR(Density!B166*(Equations!$M$7*B$3^Equations!$N$7)/1000,"")</f>
        <v/>
      </c>
      <c r="C166" s="95" t="str">
        <f>IFERROR(Density!C166*(Equations!$M$7*C$3^Equations!$N$7)/1000,"")</f>
        <v/>
      </c>
      <c r="D166" s="96" t="str">
        <f>IFERROR(Density!D166*(Equations!$M$7*D$3^Equations!$N$7)/1000,"")</f>
        <v/>
      </c>
      <c r="E166" s="96" t="str">
        <f>IFERROR(Density!E166*(Equations!$M$7*E$3^Equations!$N$7)/1000,"")</f>
        <v/>
      </c>
      <c r="F166" s="96" t="str">
        <f>IFERROR(Density!F166*(Equations!$M$7*F$3^Equations!$N$7)/1000,"")</f>
        <v/>
      </c>
      <c r="G166" s="96" t="str">
        <f>IFERROR(Density!G166*(Equations!$M$7*G$3^Equations!$N$7)/1000,"")</f>
        <v/>
      </c>
      <c r="H166" s="97" t="str">
        <f>IFERROR(Density!H166*(Equations!$M$7*H$3^Equations!$N$7)/1000,"")</f>
        <v/>
      </c>
      <c r="I166" s="136" t="str">
        <f>IFERROR(SUM(B166:G166)/('Site Description'!$J$33/10000),"")</f>
        <v/>
      </c>
      <c r="J166" s="76"/>
    </row>
    <row r="167" spans="1:19" x14ac:dyDescent="0.25">
      <c r="A167" s="82" t="s">
        <v>65</v>
      </c>
      <c r="B167" s="138" t="str">
        <f>IFERROR(Density!B167*(Equations!$M$8*B$3^Equations!$N$8)/1000,"")</f>
        <v/>
      </c>
      <c r="C167" s="95" t="str">
        <f>IFERROR(Density!C167*(Equations!$M$8*C$3^Equations!$N$8)/1000,"")</f>
        <v/>
      </c>
      <c r="D167" s="96" t="str">
        <f>IFERROR(Density!D167*(Equations!$M$8*D$3^Equations!$N$8)/1000,"")</f>
        <v/>
      </c>
      <c r="E167" s="96" t="str">
        <f>IFERROR(Density!E167*(Equations!$M$8*E$3^Equations!$N$8)/1000,"")</f>
        <v/>
      </c>
      <c r="F167" s="96" t="str">
        <f>IFERROR(Density!F167*(Equations!$M$8*F$3^Equations!$N$8)/1000,"")</f>
        <v/>
      </c>
      <c r="G167" s="96" t="str">
        <f>IFERROR(Density!G167*(Equations!$M$8*G$3^Equations!$N$8)/1000,"")</f>
        <v/>
      </c>
      <c r="H167" s="97" t="str">
        <f>IFERROR(Density!H167*(Equations!$M$8*H$3^Equations!$N$8)/1000,"")</f>
        <v/>
      </c>
      <c r="I167" s="136" t="str">
        <f>IFERROR(SUM(B167:G167)/('Site Description'!$J$33/10000),"")</f>
        <v/>
      </c>
      <c r="J167" s="76"/>
    </row>
    <row r="168" spans="1:19" x14ac:dyDescent="0.25">
      <c r="A168" s="82"/>
      <c r="B168" s="139"/>
      <c r="C168" s="102"/>
      <c r="D168" s="103"/>
      <c r="E168" s="103"/>
      <c r="F168" s="103"/>
      <c r="G168" s="103"/>
      <c r="H168" s="104"/>
      <c r="I168" s="136"/>
    </row>
    <row r="169" spans="1:19" x14ac:dyDescent="0.25">
      <c r="A169" s="105" t="s">
        <v>77</v>
      </c>
      <c r="B169" s="138" t="str">
        <f>IFERROR(Density!B169*(Equations!$M$10*B$3^Equations!$N$10)/1000,"")</f>
        <v/>
      </c>
      <c r="C169" s="95" t="str">
        <f>IFERROR(Density!C169*(Equations!$M$10*C$3^Equations!$N$10)/1000,"")</f>
        <v/>
      </c>
      <c r="D169" s="96" t="str">
        <f>IFERROR(Density!D169*(Equations!$M$10*D$3^Equations!$N$10)/1000,"")</f>
        <v/>
      </c>
      <c r="E169" s="96" t="str">
        <f>IFERROR(Density!E169*(Equations!$M$10*E$3^Equations!$N$10)/1000,"")</f>
        <v/>
      </c>
      <c r="F169" s="96" t="str">
        <f>IFERROR(Density!F169*(Equations!$M$10*F$3^Equations!$N$10)/1000,"")</f>
        <v/>
      </c>
      <c r="G169" s="109" t="str">
        <f>IFERROR(Density!G169*(Equations!$M$10*G$3^Equations!$N$10)/1000,"")</f>
        <v/>
      </c>
      <c r="H169" s="110" t="str">
        <f>IFERROR(Density!H169*(Equations!$M$10*H$3^Equations!$N$10)/1000,"")</f>
        <v/>
      </c>
      <c r="I169" s="136" t="str">
        <f>IFERROR(SUM(B169:G169)/('Site Description'!$J$33/10000),"")</f>
        <v/>
      </c>
    </row>
    <row r="170" spans="1:19" x14ac:dyDescent="0.25">
      <c r="A170" s="105" t="s">
        <v>88</v>
      </c>
      <c r="B170" s="138" t="str">
        <f>IFERROR(Density!B170*(Equations!$M$11*B$3^Equations!$N$11)/1000,"")</f>
        <v/>
      </c>
      <c r="C170" s="95" t="str">
        <f>IFERROR(Density!C170*(Equations!$M$11*C$3^Equations!$N$11)/1000,"")</f>
        <v/>
      </c>
      <c r="D170" s="96" t="str">
        <f>IFERROR(Density!D170*(Equations!$M$11*D$3^Equations!$N$11)/1000,"")</f>
        <v/>
      </c>
      <c r="E170" s="96" t="str">
        <f>IFERROR(Density!E170*(Equations!$M$11*E$3^Equations!$N$11)/1000,"")</f>
        <v/>
      </c>
      <c r="F170" s="96" t="str">
        <f>IFERROR(Density!F170*(Equations!$M$11*F$3^Equations!$N$11)/1000,"")</f>
        <v/>
      </c>
      <c r="G170" s="109" t="str">
        <f>IFERROR(Density!G170*(Equations!$M$11*G$3^Equations!$N$11)/1000,"")</f>
        <v/>
      </c>
      <c r="H170" s="110" t="str">
        <f>IFERROR(Density!H170*(Equations!$M$11*H$3^Equations!$N$11)/1000,"")</f>
        <v/>
      </c>
      <c r="I170" s="136" t="str">
        <f>IFERROR(SUM(B170:G170)/('Site Description'!$J$33/10000),"")</f>
        <v/>
      </c>
    </row>
    <row r="171" spans="1:19" x14ac:dyDescent="0.25">
      <c r="A171" s="111"/>
      <c r="B171" s="139"/>
      <c r="C171" s="102"/>
      <c r="D171" s="103"/>
      <c r="E171" s="103"/>
      <c r="F171" s="103"/>
      <c r="G171" s="103"/>
      <c r="H171" s="104"/>
      <c r="I171" s="136"/>
      <c r="K171" s="131"/>
      <c r="L171" s="76"/>
      <c r="M171" s="76"/>
      <c r="N171" s="76"/>
      <c r="O171" s="76"/>
      <c r="P171" s="76"/>
      <c r="Q171" s="76"/>
      <c r="R171" s="76"/>
      <c r="S171" s="76"/>
    </row>
    <row r="172" spans="1:19" x14ac:dyDescent="0.25">
      <c r="A172" s="112" t="s">
        <v>78</v>
      </c>
      <c r="B172" s="138" t="str">
        <f>IFERROR(Density!B172*(Equations!$M$13*B$3^Equations!$N$13)/1000,"")</f>
        <v/>
      </c>
      <c r="C172" s="95" t="str">
        <f>IFERROR(Density!C172*(Equations!$M$13*C$3^Equations!$N$13)/1000,"")</f>
        <v/>
      </c>
      <c r="D172" s="96" t="str">
        <f>IFERROR(Density!D172*(Equations!$M$13*D$3^Equations!$N$13)/1000,"")</f>
        <v/>
      </c>
      <c r="E172" s="96" t="str">
        <f>IFERROR(Density!E172*(Equations!$M$13*E$3^Equations!$N$13)/1000,"")</f>
        <v/>
      </c>
      <c r="F172" s="109" t="str">
        <f>IFERROR(Density!F172*(Equations!$M$13*F$3^Equations!$N$13)/1000,"")</f>
        <v/>
      </c>
      <c r="G172" s="109" t="str">
        <f>IFERROR(Density!G172*(Equations!$M$13*G$3^Equations!$N$13)/1000,"")</f>
        <v/>
      </c>
      <c r="H172" s="110" t="str">
        <f>IFERROR(Density!H172*(Equations!$M$13*H$3^Equations!$N$13)/1000,"")</f>
        <v/>
      </c>
      <c r="I172" s="136" t="str">
        <f>IFERROR(SUM(B172:G172)/('Site Description'!$J$33/10000),"")</f>
        <v/>
      </c>
    </row>
    <row r="173" spans="1:19" ht="14.4" x14ac:dyDescent="0.3">
      <c r="A173" s="112" t="s">
        <v>79</v>
      </c>
      <c r="B173" s="138" t="str">
        <f>IFERROR(Density!B173*(Equations!$M$14*B$3^Equations!$N$14)/1000,"")</f>
        <v/>
      </c>
      <c r="C173" s="95" t="str">
        <f>IFERROR(Density!C173*(Equations!$M$14*C$3^Equations!$N$14)/1000,"")</f>
        <v/>
      </c>
      <c r="D173" s="96" t="str">
        <f>IFERROR(Density!D173*(Equations!$M$14*D$3^Equations!$N$14)/1000,"")</f>
        <v/>
      </c>
      <c r="E173" s="96" t="str">
        <f>IFERROR(Density!E173*(Equations!$M$14*E$3^Equations!$N$14)/1000,"")</f>
        <v/>
      </c>
      <c r="F173" s="96" t="str">
        <f>IFERROR(Density!F173*(Equations!$M$14*F$3^Equations!$N$14)/1000,"")</f>
        <v/>
      </c>
      <c r="G173" s="96" t="str">
        <f>IFERROR(Density!G173*(Equations!$M$14*G$3^Equations!$N$14)/1000,"")</f>
        <v/>
      </c>
      <c r="H173" s="97" t="str">
        <f>IFERROR(Density!H173*(Equations!$M$14*H$3^Equations!$N$14)/1000,"")</f>
        <v/>
      </c>
      <c r="I173" s="136" t="str">
        <f>IFERROR(SUM(B173:G173)/('Site Description'!$J$33/10000),"")</f>
        <v/>
      </c>
      <c r="K173" s="130"/>
      <c r="L173" s="73"/>
      <c r="M173" s="73"/>
      <c r="N173" s="73"/>
      <c r="O173" s="73"/>
      <c r="P173" s="73"/>
      <c r="Q173" s="73"/>
      <c r="R173" s="73"/>
      <c r="S173" s="73"/>
    </row>
    <row r="174" spans="1:19" x14ac:dyDescent="0.25">
      <c r="A174" s="112" t="s">
        <v>80</v>
      </c>
      <c r="B174" s="138" t="str">
        <f>IFERROR(Density!B174*(Equations!$M$15*B$3^Equations!$N$15)/1000,"")</f>
        <v/>
      </c>
      <c r="C174" s="95" t="str">
        <f>IFERROR(Density!C174*(Equations!$M$15*C$3^Equations!$N$15)/1000,"")</f>
        <v/>
      </c>
      <c r="D174" s="96" t="str">
        <f>IFERROR(Density!D174*(Equations!$M$15*D$3^Equations!$N$15)/1000,"")</f>
        <v/>
      </c>
      <c r="E174" s="96" t="str">
        <f>IFERROR(Density!E174*(Equations!$M$15*E$3^Equations!$N$15)/1000,"")</f>
        <v/>
      </c>
      <c r="F174" s="96" t="str">
        <f>IFERROR(Density!F174*(Equations!$M$15*F$3^Equations!$N$15)/1000,"")</f>
        <v/>
      </c>
      <c r="G174" s="96" t="str">
        <f>IFERROR(Density!G174*(Equations!$M$15*G$3^Equations!$N$15)/1000,"")</f>
        <v/>
      </c>
      <c r="H174" s="97" t="str">
        <f>IFERROR(Density!H174*(Equations!$M$15*H$3^Equations!$N$15)/1000,"")</f>
        <v/>
      </c>
      <c r="I174" s="136" t="str">
        <f>IFERROR(SUM(B174:G174)/('Site Description'!$J$33/10000),"")</f>
        <v/>
      </c>
      <c r="K174" s="131"/>
      <c r="L174" s="76"/>
      <c r="M174" s="76"/>
      <c r="N174" s="76"/>
      <c r="O174" s="76"/>
      <c r="P174" s="76"/>
      <c r="Q174" s="76"/>
      <c r="R174" s="76"/>
      <c r="S174" s="76"/>
    </row>
    <row r="175" spans="1:19" x14ac:dyDescent="0.25">
      <c r="A175" s="111" t="s">
        <v>92</v>
      </c>
      <c r="B175" s="138" t="str">
        <f>IFERROR(Density!B175*(Equations!$M$16*B$3^Equations!$N$16)/1000,"")</f>
        <v/>
      </c>
      <c r="C175" s="95" t="str">
        <f>IFERROR(Density!C175*(Equations!$M$16*C$3^Equations!$N$16)/1000,"")</f>
        <v/>
      </c>
      <c r="D175" s="96" t="str">
        <f>IFERROR(Density!D175*(Equations!$M$16*D$3^Equations!$N$16)/1000,"")</f>
        <v/>
      </c>
      <c r="E175" s="96" t="str">
        <f>IFERROR(Density!E175*(Equations!$M$16*E$3^Equations!$N$16)/1000,"")</f>
        <v/>
      </c>
      <c r="F175" s="96" t="str">
        <f>IFERROR(Density!F175*(Equations!$M$16*F$3^Equations!$N$16)/1000,"")</f>
        <v/>
      </c>
      <c r="G175" s="96" t="str">
        <f>IFERROR(Density!G175*(Equations!$M$16*G$3^Equations!$N$16)/1000,"")</f>
        <v/>
      </c>
      <c r="H175" s="97" t="str">
        <f>IFERROR(Density!H175*(Equations!$M$16*H$3^Equations!$N$16)/1000,"")</f>
        <v/>
      </c>
      <c r="I175" s="136" t="str">
        <f>IFERROR(SUM(B175:G175)/('Site Description'!$J$33/10000),"")</f>
        <v/>
      </c>
      <c r="K175" s="131"/>
      <c r="L175" s="76"/>
      <c r="M175" s="76"/>
      <c r="N175" s="76"/>
      <c r="O175" s="76"/>
      <c r="P175" s="76"/>
      <c r="Q175" s="76"/>
      <c r="R175" s="76"/>
      <c r="S175" s="76"/>
    </row>
    <row r="176" spans="1:19" x14ac:dyDescent="0.25">
      <c r="A176" s="112"/>
      <c r="B176" s="139"/>
      <c r="C176" s="102"/>
      <c r="D176" s="103"/>
      <c r="E176" s="103"/>
      <c r="F176" s="103"/>
      <c r="G176" s="103"/>
      <c r="H176" s="104"/>
      <c r="I176" s="136"/>
    </row>
    <row r="177" spans="1:19" x14ac:dyDescent="0.25">
      <c r="A177" s="112"/>
      <c r="B177" s="138" t="str">
        <f>IFERROR(Density!B177*(Equations!$M$18*B$3^Equations!$N$18)/1000,"")</f>
        <v/>
      </c>
      <c r="C177" s="95" t="str">
        <f>IFERROR(Density!C177*(Equations!$M$18*C$3^Equations!$N$18)/1000,"")</f>
        <v/>
      </c>
      <c r="D177" s="96" t="str">
        <f>IFERROR(Density!D177*(Equations!$M$18*D$3^Equations!$N$18)/1000,"")</f>
        <v/>
      </c>
      <c r="E177" s="96" t="str">
        <f>IFERROR(Density!E177*(Equations!$M$18*E$3^Equations!$N$18)/1000,"")</f>
        <v/>
      </c>
      <c r="F177" s="96" t="str">
        <f>IFERROR(Density!F177*(Equations!$M$18*F$3^Equations!$N$18)/1000,"")</f>
        <v/>
      </c>
      <c r="G177" s="96" t="str">
        <f>IFERROR(Density!G177*(Equations!$M$18*G$3^Equations!$N$18)/1000,"")</f>
        <v/>
      </c>
      <c r="H177" s="97" t="str">
        <f>IFERROR(Density!H177*(Equations!$M$18*H$3^Equations!$N$18)/1000,"")</f>
        <v/>
      </c>
      <c r="I177" s="136" t="str">
        <f>IFERROR(SUM(B177:G177)/('Site Description'!$J$33/10000),"")</f>
        <v/>
      </c>
    </row>
    <row r="178" spans="1:19" ht="14.4" thickBot="1" x14ac:dyDescent="0.3">
      <c r="A178" s="112"/>
      <c r="B178" s="138" t="str">
        <f>IFERROR(Density!B178*(Equations!$M$19*B$3^Equations!$N$19)/1000,"")</f>
        <v/>
      </c>
      <c r="C178" s="95" t="str">
        <f>IFERROR(Density!C178*(Equations!$M$19*C$3^Equations!$N$19)/1000,"")</f>
        <v/>
      </c>
      <c r="D178" s="96" t="str">
        <f>IFERROR(Density!D178*(Equations!$M$19*D$3^Equations!$N$19)/1000,"")</f>
        <v/>
      </c>
      <c r="E178" s="96" t="str">
        <f>IFERROR(Density!E178*(Equations!$M$19*E$3^Equations!$N$19)/1000,"")</f>
        <v/>
      </c>
      <c r="F178" s="96" t="str">
        <f>IFERROR(Density!F178*(Equations!$M$19*F$3^Equations!$N$19)/1000,"")</f>
        <v/>
      </c>
      <c r="G178" s="96" t="str">
        <f>IFERROR(Density!G178*(Equations!$M$19*G$3^Equations!$N$19)/1000,"")</f>
        <v/>
      </c>
      <c r="H178" s="97" t="str">
        <f>IFERROR(Density!H178*(Equations!$M$19*H$3^Equations!$N$19)/1000,"")</f>
        <v/>
      </c>
      <c r="I178" s="136" t="str">
        <f>IFERROR(SUM(B178:G178)/('Site Description'!$J$33/10000),"")</f>
        <v/>
      </c>
    </row>
    <row r="179" spans="1:19" ht="14.4" thickBot="1" x14ac:dyDescent="0.3">
      <c r="A179" s="140" t="s">
        <v>62</v>
      </c>
      <c r="B179" s="124" t="str">
        <f>IFERROR(SUM(B164:B178)/('Site Description'!$J$33/10000),"")</f>
        <v/>
      </c>
      <c r="C179" s="125" t="str">
        <f>IFERROR(SUM(C164:C178)/('Site Description'!$J$33/10000),"")</f>
        <v/>
      </c>
      <c r="D179" s="126" t="str">
        <f>IFERROR(SUM(D164:D178)/('Site Description'!$J$33/10000),"")</f>
        <v/>
      </c>
      <c r="E179" s="126" t="str">
        <f>IFERROR(SUM(E164:E178)/('Site Description'!$J$33/10000),"")</f>
        <v/>
      </c>
      <c r="F179" s="126" t="str">
        <f>IFERROR(SUM(F164:F178)/('Site Description'!$J$33/10000),"")</f>
        <v/>
      </c>
      <c r="G179" s="126" t="str">
        <f>IFERROR(SUM(G164:G178)/('Site Description'!$J$33/10000),"")</f>
        <v/>
      </c>
      <c r="H179" s="127" t="str">
        <f>IFERROR(SUM(H164:H178)/('Site Description'!$J$33/10000),"")</f>
        <v/>
      </c>
      <c r="I179" s="141" t="str">
        <f>IF(SUM(B179:G179)&gt;0,SUM(B179:G179),"")</f>
        <v/>
      </c>
    </row>
    <row r="180" spans="1:19" ht="14.4" thickBot="1" x14ac:dyDescent="0.3">
      <c r="J180" s="76"/>
    </row>
    <row r="181" spans="1:19" ht="15" thickBot="1" x14ac:dyDescent="0.35">
      <c r="A181" s="329" t="s">
        <v>41</v>
      </c>
      <c r="B181" s="330"/>
      <c r="C181" s="330"/>
      <c r="D181" s="330"/>
      <c r="E181" s="330"/>
      <c r="F181" s="330"/>
      <c r="G181" s="330"/>
      <c r="H181" s="71"/>
      <c r="I181" s="72"/>
    </row>
    <row r="182" spans="1:19" ht="14.4" x14ac:dyDescent="0.3">
      <c r="A182" s="132"/>
      <c r="B182" s="47" t="s">
        <v>55</v>
      </c>
      <c r="C182" s="331" t="s">
        <v>103</v>
      </c>
      <c r="D182" s="332"/>
      <c r="E182" s="332"/>
      <c r="F182" s="332"/>
      <c r="G182" s="332"/>
      <c r="H182" s="335"/>
      <c r="I182" s="78" t="s">
        <v>56</v>
      </c>
    </row>
    <row r="183" spans="1:19" x14ac:dyDescent="0.25">
      <c r="A183" s="133" t="s">
        <v>31</v>
      </c>
      <c r="B183" s="47">
        <v>7.5</v>
      </c>
      <c r="C183" s="48">
        <v>15</v>
      </c>
      <c r="D183" s="48">
        <v>25</v>
      </c>
      <c r="E183" s="48">
        <v>35</v>
      </c>
      <c r="F183" s="48">
        <v>45</v>
      </c>
      <c r="G183" s="48">
        <v>55</v>
      </c>
      <c r="H183" s="49">
        <v>65</v>
      </c>
      <c r="I183" s="81" t="s">
        <v>61</v>
      </c>
    </row>
    <row r="184" spans="1:19" x14ac:dyDescent="0.25">
      <c r="A184" s="82" t="s">
        <v>22</v>
      </c>
      <c r="B184" s="135" t="str">
        <f>IFERROR(Density!B184*(Equations!$M$5*B$3^Equations!$N$5)/1000,"")</f>
        <v/>
      </c>
      <c r="C184" s="89" t="str">
        <f>IFERROR(Density!C184*(Equations!$M$5*C$3^Equations!$N$5)/1000,"")</f>
        <v/>
      </c>
      <c r="D184" s="90" t="str">
        <f>IFERROR(Density!D184*(Equations!$M$5*D$3^Equations!$N$5)/1000,"")</f>
        <v/>
      </c>
      <c r="E184" s="90" t="str">
        <f>IFERROR(Density!E184*(Equations!$M$5*E$3^Equations!$N$5)/1000,"")</f>
        <v/>
      </c>
      <c r="F184" s="90" t="str">
        <f>IFERROR(Density!F184*(Equations!$M$5*F$3^Equations!$N$5)/1000,"")</f>
        <v/>
      </c>
      <c r="G184" s="90" t="str">
        <f>IFERROR(Density!G184*(Equations!$M$5*G$3^Equations!$N$5)/1000,"")</f>
        <v/>
      </c>
      <c r="H184" s="91" t="str">
        <f>IFERROR(Density!H184*(Equations!$M$5*H$3^Equations!$N$5)/1000,"")</f>
        <v/>
      </c>
      <c r="I184" s="136" t="str">
        <f>IFERROR(SUM(B184:G184)/('Site Description'!$K$33/10000),"")</f>
        <v/>
      </c>
    </row>
    <row r="185" spans="1:19" x14ac:dyDescent="0.25">
      <c r="A185" s="82" t="s">
        <v>30</v>
      </c>
      <c r="B185" s="138" t="str">
        <f>IFERROR(Density!B185*(Equations!$M$6*B$3^Equations!$N$6)/1000,"")</f>
        <v/>
      </c>
      <c r="C185" s="95" t="str">
        <f>IFERROR(Density!C185*(Equations!$M$6*C$3^Equations!$N$6)/1000,"")</f>
        <v/>
      </c>
      <c r="D185" s="96" t="str">
        <f>IFERROR(Density!D185*(Equations!$M$6*D$3^Equations!$N$6)/1000,"")</f>
        <v/>
      </c>
      <c r="E185" s="96" t="str">
        <f>IFERROR(Density!E185*(Equations!$M$6*E$3^Equations!$N$6)/1000,"")</f>
        <v/>
      </c>
      <c r="F185" s="96" t="str">
        <f>IFERROR(Density!F185*(Equations!$M$6*F$3^Equations!$N$6)/1000,"")</f>
        <v/>
      </c>
      <c r="G185" s="96" t="str">
        <f>IFERROR(Density!G185*(Equations!$M$6*G$3^Equations!$N$6)/1000,"")</f>
        <v/>
      </c>
      <c r="H185" s="97" t="str">
        <f>IFERROR(Density!H185*(Equations!$M$6*H$3^Equations!$N$6)/1000,"")</f>
        <v/>
      </c>
      <c r="I185" s="136" t="str">
        <f>IFERROR(SUM(B185:G185)/('Site Description'!$K$33/10000),"")</f>
        <v/>
      </c>
    </row>
    <row r="186" spans="1:19" x14ac:dyDescent="0.25">
      <c r="A186" s="82" t="s">
        <v>64</v>
      </c>
      <c r="B186" s="138" t="str">
        <f>IFERROR(Density!B186*(Equations!$M$7*B$3^Equations!$N$7)/1000,"")</f>
        <v/>
      </c>
      <c r="C186" s="95" t="str">
        <f>IFERROR(Density!C186*(Equations!$M$7*C$3^Equations!$N$7)/1000,"")</f>
        <v/>
      </c>
      <c r="D186" s="96" t="str">
        <f>IFERROR(Density!D186*(Equations!$M$7*D$3^Equations!$N$7)/1000,"")</f>
        <v/>
      </c>
      <c r="E186" s="96" t="str">
        <f>IFERROR(Density!E186*(Equations!$M$7*E$3^Equations!$N$7)/1000,"")</f>
        <v/>
      </c>
      <c r="F186" s="96" t="str">
        <f>IFERROR(Density!F186*(Equations!$M$7*F$3^Equations!$N$7)/1000,"")</f>
        <v/>
      </c>
      <c r="G186" s="96" t="str">
        <f>IFERROR(Density!G186*(Equations!$M$7*G$3^Equations!$N$7)/1000,"")</f>
        <v/>
      </c>
      <c r="H186" s="97" t="str">
        <f>IFERROR(Density!H186*(Equations!$M$7*H$3^Equations!$N$7)/1000,"")</f>
        <v/>
      </c>
      <c r="I186" s="136" t="str">
        <f>IFERROR(SUM(B186:G186)/('Site Description'!$K$33/10000),"")</f>
        <v/>
      </c>
    </row>
    <row r="187" spans="1:19" x14ac:dyDescent="0.25">
      <c r="A187" s="82" t="s">
        <v>65</v>
      </c>
      <c r="B187" s="138" t="str">
        <f>IFERROR(Density!B187*(Equations!$M$8*B$3^Equations!$N$8)/1000,"")</f>
        <v/>
      </c>
      <c r="C187" s="95" t="str">
        <f>IFERROR(Density!C187*(Equations!$M$8*C$3^Equations!$N$8)/1000,"")</f>
        <v/>
      </c>
      <c r="D187" s="96" t="str">
        <f>IFERROR(Density!D187*(Equations!$M$8*D$3^Equations!$N$8)/1000,"")</f>
        <v/>
      </c>
      <c r="E187" s="96" t="str">
        <f>IFERROR(Density!E187*(Equations!$M$8*E$3^Equations!$N$8)/1000,"")</f>
        <v/>
      </c>
      <c r="F187" s="96" t="str">
        <f>IFERROR(Density!F187*(Equations!$M$8*F$3^Equations!$N$8)/1000,"")</f>
        <v/>
      </c>
      <c r="G187" s="96" t="str">
        <f>IFERROR(Density!G187*(Equations!$M$8*G$3^Equations!$N$8)/1000,"")</f>
        <v/>
      </c>
      <c r="H187" s="97" t="str">
        <f>IFERROR(Density!H187*(Equations!$M$8*H$3^Equations!$N$8)/1000,"")</f>
        <v/>
      </c>
      <c r="I187" s="136" t="str">
        <f>IFERROR(SUM(B187:G187)/('Site Description'!$K$33/10000),"")</f>
        <v/>
      </c>
    </row>
    <row r="188" spans="1:19" x14ac:dyDescent="0.25">
      <c r="A188" s="82"/>
      <c r="B188" s="139"/>
      <c r="C188" s="102"/>
      <c r="D188" s="103"/>
      <c r="E188" s="103"/>
      <c r="F188" s="103"/>
      <c r="G188" s="103"/>
      <c r="H188" s="104"/>
      <c r="I188" s="136"/>
      <c r="K188" s="131"/>
      <c r="L188" s="76"/>
      <c r="M188" s="76"/>
      <c r="N188" s="76"/>
      <c r="O188" s="76"/>
      <c r="P188" s="76"/>
      <c r="Q188" s="76"/>
      <c r="R188" s="76"/>
      <c r="S188" s="76"/>
    </row>
    <row r="189" spans="1:19" x14ac:dyDescent="0.25">
      <c r="A189" s="105" t="s">
        <v>77</v>
      </c>
      <c r="B189" s="138" t="str">
        <f>IFERROR(Density!B189*(Equations!$M$10*B$3^Equations!$N$10)/1000,"")</f>
        <v/>
      </c>
      <c r="C189" s="95" t="str">
        <f>IFERROR(Density!C189*(Equations!$M$10*C$3^Equations!$N$10)/1000,"")</f>
        <v/>
      </c>
      <c r="D189" s="96" t="str">
        <f>IFERROR(Density!D189*(Equations!$M$10*D$3^Equations!$N$10)/1000,"")</f>
        <v/>
      </c>
      <c r="E189" s="96" t="str">
        <f>IFERROR(Density!E189*(Equations!$M$10*E$3^Equations!$N$10)/1000,"")</f>
        <v/>
      </c>
      <c r="F189" s="96" t="str">
        <f>IFERROR(Density!F189*(Equations!$M$10*F$3^Equations!$N$10)/1000,"")</f>
        <v/>
      </c>
      <c r="G189" s="109" t="str">
        <f>IFERROR(Density!G189*(Equations!$M$10*G$3^Equations!$N$10)/1000,"")</f>
        <v/>
      </c>
      <c r="H189" s="110" t="str">
        <f>IFERROR(Density!H189*(Equations!$M$10*H$3^Equations!$N$10)/1000,"")</f>
        <v/>
      </c>
      <c r="I189" s="136" t="str">
        <f>IFERROR(SUM(B189:G189)/('Site Description'!$K$33/10000),"")</f>
        <v/>
      </c>
    </row>
    <row r="190" spans="1:19" x14ac:dyDescent="0.25">
      <c r="A190" s="105" t="s">
        <v>88</v>
      </c>
      <c r="B190" s="138" t="str">
        <f>IFERROR(Density!B190*(Equations!$M$11*B$3^Equations!$N$11)/1000,"")</f>
        <v/>
      </c>
      <c r="C190" s="95" t="str">
        <f>IFERROR(Density!C190*(Equations!$M$11*C$3^Equations!$N$11)/1000,"")</f>
        <v/>
      </c>
      <c r="D190" s="96" t="str">
        <f>IFERROR(Density!D190*(Equations!$M$11*D$3^Equations!$N$11)/1000,"")</f>
        <v/>
      </c>
      <c r="E190" s="96" t="str">
        <f>IFERROR(Density!E190*(Equations!$M$11*E$3^Equations!$N$11)/1000,"")</f>
        <v/>
      </c>
      <c r="F190" s="96" t="str">
        <f>IFERROR(Density!F190*(Equations!$M$11*F$3^Equations!$N$11)/1000,"")</f>
        <v/>
      </c>
      <c r="G190" s="109" t="str">
        <f>IFERROR(Density!G190*(Equations!$M$11*G$3^Equations!$N$11)/1000,"")</f>
        <v/>
      </c>
      <c r="H190" s="110" t="str">
        <f>IFERROR(Density!H190*(Equations!$M$11*H$3^Equations!$N$11)/1000,"")</f>
        <v/>
      </c>
      <c r="I190" s="136" t="str">
        <f>IFERROR(SUM(B190:G190)/('Site Description'!$K$33/10000),"")</f>
        <v/>
      </c>
    </row>
    <row r="191" spans="1:19" x14ac:dyDescent="0.25">
      <c r="A191" s="111"/>
      <c r="B191" s="139"/>
      <c r="C191" s="102"/>
      <c r="D191" s="103"/>
      <c r="E191" s="103"/>
      <c r="F191" s="103"/>
      <c r="G191" s="103"/>
      <c r="H191" s="104"/>
      <c r="I191" s="136"/>
    </row>
    <row r="192" spans="1:19" x14ac:dyDescent="0.25">
      <c r="A192" s="112" t="s">
        <v>78</v>
      </c>
      <c r="B192" s="138" t="str">
        <f>IFERROR(Density!B192*(Equations!$M$13*B$3^Equations!$N$13)/1000,"")</f>
        <v/>
      </c>
      <c r="C192" s="95" t="str">
        <f>IFERROR(Density!C192*(Equations!$M$13*C$3^Equations!$N$13)/1000,"")</f>
        <v/>
      </c>
      <c r="D192" s="96" t="str">
        <f>IFERROR(Density!D192*(Equations!$M$13*D$3^Equations!$N$13)/1000,"")</f>
        <v/>
      </c>
      <c r="E192" s="96" t="str">
        <f>IFERROR(Density!E192*(Equations!$M$13*E$3^Equations!$N$13)/1000,"")</f>
        <v/>
      </c>
      <c r="F192" s="109" t="str">
        <f>IFERROR(Density!F192*(Equations!$M$13*F$3^Equations!$N$13)/1000,"")</f>
        <v/>
      </c>
      <c r="G192" s="109" t="str">
        <f>IFERROR(Density!G192*(Equations!$M$13*G$3^Equations!$N$13)/1000,"")</f>
        <v/>
      </c>
      <c r="H192" s="110" t="str">
        <f>IFERROR(Density!H192*(Equations!$M$13*H$3^Equations!$N$13)/1000,"")</f>
        <v/>
      </c>
      <c r="I192" s="136" t="str">
        <f>IFERROR(SUM(B192:G192)/('Site Description'!$K$33/10000),"")</f>
        <v/>
      </c>
    </row>
    <row r="193" spans="1:9" x14ac:dyDescent="0.25">
      <c r="A193" s="112" t="s">
        <v>79</v>
      </c>
      <c r="B193" s="138" t="str">
        <f>IFERROR(Density!B193*(Equations!$M$14*B$3^Equations!$N$14)/1000,"")</f>
        <v/>
      </c>
      <c r="C193" s="95" t="str">
        <f>IFERROR(Density!C193*(Equations!$M$14*C$3^Equations!$N$14)/1000,"")</f>
        <v/>
      </c>
      <c r="D193" s="96" t="str">
        <f>IFERROR(Density!D193*(Equations!$M$14*D$3^Equations!$N$14)/1000,"")</f>
        <v/>
      </c>
      <c r="E193" s="96" t="str">
        <f>IFERROR(Density!E193*(Equations!$M$14*E$3^Equations!$N$14)/1000,"")</f>
        <v/>
      </c>
      <c r="F193" s="96" t="str">
        <f>IFERROR(Density!F193*(Equations!$M$14*F$3^Equations!$N$14)/1000,"")</f>
        <v/>
      </c>
      <c r="G193" s="96" t="str">
        <f>IFERROR(Density!G193*(Equations!$M$14*G$3^Equations!$N$14)/1000,"")</f>
        <v/>
      </c>
      <c r="H193" s="97" t="str">
        <f>IFERROR(Density!H193*(Equations!$M$14*H$3^Equations!$N$14)/1000,"")</f>
        <v/>
      </c>
      <c r="I193" s="136" t="str">
        <f>IFERROR(SUM(B193:G193)/('Site Description'!$K$33/10000),"")</f>
        <v/>
      </c>
    </row>
    <row r="194" spans="1:9" x14ac:dyDescent="0.25">
      <c r="A194" s="112" t="s">
        <v>80</v>
      </c>
      <c r="B194" s="138" t="str">
        <f>IFERROR(Density!B194*(Equations!$M$15*B$3^Equations!$N$15)/1000,"")</f>
        <v/>
      </c>
      <c r="C194" s="95" t="str">
        <f>IFERROR(Density!C194*(Equations!$M$15*C$3^Equations!$N$15)/1000,"")</f>
        <v/>
      </c>
      <c r="D194" s="96" t="str">
        <f>IFERROR(Density!D194*(Equations!$M$15*D$3^Equations!$N$15)/1000,"")</f>
        <v/>
      </c>
      <c r="E194" s="96" t="str">
        <f>IFERROR(Density!E194*(Equations!$M$15*E$3^Equations!$N$15)/1000,"")</f>
        <v/>
      </c>
      <c r="F194" s="96" t="str">
        <f>IFERROR(Density!F194*(Equations!$M$15*F$3^Equations!$N$15)/1000,"")</f>
        <v/>
      </c>
      <c r="G194" s="96" t="str">
        <f>IFERROR(Density!G194*(Equations!$M$15*G$3^Equations!$N$15)/1000,"")</f>
        <v/>
      </c>
      <c r="H194" s="97" t="str">
        <f>IFERROR(Density!H194*(Equations!$M$15*H$3^Equations!$N$15)/1000,"")</f>
        <v/>
      </c>
      <c r="I194" s="136" t="str">
        <f>IFERROR(SUM(B194:G194)/('Site Description'!$K$33/10000),"")</f>
        <v/>
      </c>
    </row>
    <row r="195" spans="1:9" x14ac:dyDescent="0.25">
      <c r="A195" s="111" t="s">
        <v>92</v>
      </c>
      <c r="B195" s="138" t="str">
        <f>IFERROR(Density!B195*(Equations!$M$16*B$3^Equations!$N$16)/1000,"")</f>
        <v/>
      </c>
      <c r="C195" s="95" t="str">
        <f>IFERROR(Density!C195*(Equations!$M$16*C$3^Equations!$N$16)/1000,"")</f>
        <v/>
      </c>
      <c r="D195" s="96" t="str">
        <f>IFERROR(Density!D195*(Equations!$M$16*D$3^Equations!$N$16)/1000,"")</f>
        <v/>
      </c>
      <c r="E195" s="96" t="str">
        <f>IFERROR(Density!E195*(Equations!$M$16*E$3^Equations!$N$16)/1000,"")</f>
        <v/>
      </c>
      <c r="F195" s="96" t="str">
        <f>IFERROR(Density!F195*(Equations!$M$16*F$3^Equations!$N$16)/1000,"")</f>
        <v/>
      </c>
      <c r="G195" s="96" t="str">
        <f>IFERROR(Density!G195*(Equations!$M$16*G$3^Equations!$N$16)/1000,"")</f>
        <v/>
      </c>
      <c r="H195" s="97" t="str">
        <f>IFERROR(Density!H195*(Equations!$M$16*H$3^Equations!$N$16)/1000,"")</f>
        <v/>
      </c>
      <c r="I195" s="136" t="str">
        <f>IFERROR(SUM(B195:G195)/('Site Description'!$K$33/10000),"")</f>
        <v/>
      </c>
    </row>
    <row r="196" spans="1:9" x14ac:dyDescent="0.25">
      <c r="A196" s="112"/>
      <c r="B196" s="139"/>
      <c r="C196" s="102"/>
      <c r="D196" s="103"/>
      <c r="E196" s="103"/>
      <c r="F196" s="103"/>
      <c r="G196" s="103"/>
      <c r="H196" s="104"/>
      <c r="I196" s="136"/>
    </row>
    <row r="197" spans="1:9" x14ac:dyDescent="0.25">
      <c r="A197" s="112"/>
      <c r="B197" s="138" t="str">
        <f>IFERROR(Density!B197*(Equations!$M$18*B$3^Equations!$N$18)/1000,"")</f>
        <v/>
      </c>
      <c r="C197" s="95" t="str">
        <f>IFERROR(Density!C197*(Equations!$M$18*C$3^Equations!$N$18)/1000,"")</f>
        <v/>
      </c>
      <c r="D197" s="96" t="str">
        <f>IFERROR(Density!D197*(Equations!$M$18*D$3^Equations!$N$18)/1000,"")</f>
        <v/>
      </c>
      <c r="E197" s="96" t="str">
        <f>IFERROR(Density!E197*(Equations!$M$18*E$3^Equations!$N$18)/1000,"")</f>
        <v/>
      </c>
      <c r="F197" s="96" t="str">
        <f>IFERROR(Density!F197*(Equations!$M$18*F$3^Equations!$N$18)/1000,"")</f>
        <v/>
      </c>
      <c r="G197" s="96" t="str">
        <f>IFERROR(Density!G197*(Equations!$M$18*G$3^Equations!$N$18)/1000,"")</f>
        <v/>
      </c>
      <c r="H197" s="97" t="str">
        <f>IFERROR(Density!H197*(Equations!$M$18*H$3^Equations!$N$18)/1000,"")</f>
        <v/>
      </c>
      <c r="I197" s="136" t="str">
        <f>IFERROR(SUM(B197:G197)/('Site Description'!$K$33/10000),"")</f>
        <v/>
      </c>
    </row>
    <row r="198" spans="1:9" ht="14.4" thickBot="1" x14ac:dyDescent="0.3">
      <c r="A198" s="112"/>
      <c r="B198" s="138" t="str">
        <f>IFERROR(Density!B198*(Equations!$M$19*B$3^Equations!$N$19)/1000,"")</f>
        <v/>
      </c>
      <c r="C198" s="95" t="str">
        <f>IFERROR(Density!C198*(Equations!$M$19*C$3^Equations!$N$19)/1000,"")</f>
        <v/>
      </c>
      <c r="D198" s="96" t="str">
        <f>IFERROR(Density!D198*(Equations!$M$19*D$3^Equations!$N$19)/1000,"")</f>
        <v/>
      </c>
      <c r="E198" s="96" t="str">
        <f>IFERROR(Density!E198*(Equations!$M$19*E$3^Equations!$N$19)/1000,"")</f>
        <v/>
      </c>
      <c r="F198" s="96" t="str">
        <f>IFERROR(Density!F198*(Equations!$M$19*F$3^Equations!$N$19)/1000,"")</f>
        <v/>
      </c>
      <c r="G198" s="96" t="str">
        <f>IFERROR(Density!G198*(Equations!$M$19*G$3^Equations!$N$19)/1000,"")</f>
        <v/>
      </c>
      <c r="H198" s="97" t="str">
        <f>IFERROR(Density!H198*(Equations!$M$19*H$3^Equations!$N$19)/1000,"")</f>
        <v/>
      </c>
      <c r="I198" s="136" t="str">
        <f>IFERROR(SUM(B198:G198)/('Site Description'!$K$33/10000),"")</f>
        <v/>
      </c>
    </row>
    <row r="199" spans="1:9" ht="14.4" thickBot="1" x14ac:dyDescent="0.3">
      <c r="A199" s="140" t="s">
        <v>62</v>
      </c>
      <c r="B199" s="124" t="str">
        <f>IFERROR(SUM(B184:B198)/('Site Description'!$K$33/10000),"")</f>
        <v/>
      </c>
      <c r="C199" s="125" t="str">
        <f>IFERROR(SUM(C184:C198)/('Site Description'!$K$33/10000),"")</f>
        <v/>
      </c>
      <c r="D199" s="126" t="str">
        <f>IFERROR(SUM(D184:D198)/('Site Description'!$K$33/10000),"")</f>
        <v/>
      </c>
      <c r="E199" s="126" t="str">
        <f>IFERROR(SUM(E184:E198)/('Site Description'!$K$33/10000),"")</f>
        <v/>
      </c>
      <c r="F199" s="126" t="str">
        <f>IFERROR(SUM(F184:F198)/('Site Description'!$K$33/10000),"")</f>
        <v/>
      </c>
      <c r="G199" s="126" t="str">
        <f>IFERROR(SUM(G184:G198)/('Site Description'!$K$33/10000),"")</f>
        <v/>
      </c>
      <c r="H199" s="127" t="str">
        <f>IFERROR(SUM(H184:H198)/('Site Description'!$K$33/10000),"")</f>
        <v/>
      </c>
      <c r="I199" s="141" t="str">
        <f>IF(SUM(B199:G199)&gt;0,SUM(B199:G199),"")</f>
        <v/>
      </c>
    </row>
  </sheetData>
  <sheetProtection algorithmName="SHA-512" hashValue="BKeDFbU75Yq1A/OoReU+CZUEkYm6x4x6CSQzJtDiMnRpE/ZTyIIQesviP+jGCNV5yZUrlxEHN2L9XNosn5mFtA==" saltValue="GyxE2/KYEabriCElDjJMww==" spinCount="100000" sheet="1" objects="1" scenarios="1"/>
  <mergeCells count="24">
    <mergeCell ref="A21:G21"/>
    <mergeCell ref="C22:H22"/>
    <mergeCell ref="M22:R22"/>
    <mergeCell ref="K21:R21"/>
    <mergeCell ref="A1:G1"/>
    <mergeCell ref="C2:H2"/>
    <mergeCell ref="M2:R2"/>
    <mergeCell ref="K1:R1"/>
    <mergeCell ref="A81:G81"/>
    <mergeCell ref="A101:G101"/>
    <mergeCell ref="C82:H82"/>
    <mergeCell ref="C102:H102"/>
    <mergeCell ref="A41:G41"/>
    <mergeCell ref="A61:G61"/>
    <mergeCell ref="C42:H42"/>
    <mergeCell ref="C62:H62"/>
    <mergeCell ref="A161:G161"/>
    <mergeCell ref="A181:G181"/>
    <mergeCell ref="C162:H162"/>
    <mergeCell ref="C182:H182"/>
    <mergeCell ref="A121:G121"/>
    <mergeCell ref="A141:G141"/>
    <mergeCell ref="C122:H122"/>
    <mergeCell ref="C142:H142"/>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9"/>
  <sheetViews>
    <sheetView zoomScaleNormal="100" workbookViewId="0">
      <selection activeCell="J23" sqref="J23"/>
    </sheetView>
  </sheetViews>
  <sheetFormatPr defaultColWidth="9.109375" defaultRowHeight="13.8" x14ac:dyDescent="0.25"/>
  <cols>
    <col min="1" max="1" width="27" style="45" customWidth="1"/>
    <col min="2" max="8" width="8.6640625" style="45" customWidth="1"/>
    <col min="9" max="9" width="17.44140625" style="87" bestFit="1" customWidth="1"/>
    <col min="10" max="10" width="14.6640625" style="87" customWidth="1"/>
    <col min="11" max="11" width="27" style="129" bestFit="1" customWidth="1"/>
    <col min="12" max="18" width="8.6640625" style="87" customWidth="1"/>
    <col min="19" max="19" width="20.5546875" style="87" bestFit="1" customWidth="1"/>
    <col min="20" max="77" width="14.6640625" style="45" customWidth="1"/>
    <col min="78" max="16384" width="9.109375" style="45"/>
  </cols>
  <sheetData>
    <row r="1" spans="1:19" ht="16.2" thickBot="1" x14ac:dyDescent="0.35">
      <c r="A1" s="329" t="s">
        <v>33</v>
      </c>
      <c r="B1" s="330"/>
      <c r="C1" s="330"/>
      <c r="D1" s="330"/>
      <c r="E1" s="330"/>
      <c r="F1" s="330"/>
      <c r="G1" s="330"/>
      <c r="H1" s="71"/>
      <c r="I1" s="72"/>
      <c r="J1" s="73"/>
      <c r="K1" s="336" t="s">
        <v>131</v>
      </c>
      <c r="L1" s="337"/>
      <c r="M1" s="337"/>
      <c r="N1" s="337"/>
      <c r="O1" s="337"/>
      <c r="P1" s="337"/>
      <c r="Q1" s="337"/>
      <c r="R1" s="338"/>
      <c r="S1" s="72"/>
    </row>
    <row r="2" spans="1:19" ht="14.4" x14ac:dyDescent="0.3">
      <c r="A2" s="132"/>
      <c r="B2" s="47" t="s">
        <v>55</v>
      </c>
      <c r="C2" s="331" t="s">
        <v>103</v>
      </c>
      <c r="D2" s="332"/>
      <c r="E2" s="332"/>
      <c r="F2" s="332"/>
      <c r="G2" s="332"/>
      <c r="H2" s="335"/>
      <c r="I2" s="78" t="s">
        <v>104</v>
      </c>
      <c r="J2" s="76"/>
      <c r="K2" s="77"/>
      <c r="L2" s="47" t="s">
        <v>55</v>
      </c>
      <c r="M2" s="331" t="s">
        <v>103</v>
      </c>
      <c r="N2" s="332"/>
      <c r="O2" s="332"/>
      <c r="P2" s="332"/>
      <c r="Q2" s="332"/>
      <c r="R2" s="335"/>
      <c r="S2" s="78" t="s">
        <v>43</v>
      </c>
    </row>
    <row r="3" spans="1:19" ht="15" customHeight="1" x14ac:dyDescent="0.25">
      <c r="A3" s="133" t="s">
        <v>31</v>
      </c>
      <c r="B3" s="47" t="s">
        <v>99</v>
      </c>
      <c r="C3" s="48" t="s">
        <v>67</v>
      </c>
      <c r="D3" s="48" t="s">
        <v>68</v>
      </c>
      <c r="E3" s="48" t="s">
        <v>69</v>
      </c>
      <c r="F3" s="48" t="s">
        <v>70</v>
      </c>
      <c r="G3" s="48" t="s">
        <v>71</v>
      </c>
      <c r="H3" s="49" t="s">
        <v>72</v>
      </c>
      <c r="I3" s="81" t="s">
        <v>132</v>
      </c>
      <c r="J3" s="76"/>
      <c r="K3" s="80" t="s">
        <v>31</v>
      </c>
      <c r="L3" s="47" t="s">
        <v>99</v>
      </c>
      <c r="M3" s="48" t="s">
        <v>67</v>
      </c>
      <c r="N3" s="48" t="s">
        <v>68</v>
      </c>
      <c r="O3" s="48" t="s">
        <v>69</v>
      </c>
      <c r="P3" s="48" t="s">
        <v>70</v>
      </c>
      <c r="Q3" s="48" t="s">
        <v>71</v>
      </c>
      <c r="R3" s="49" t="s">
        <v>72</v>
      </c>
      <c r="S3" s="81" t="s">
        <v>133</v>
      </c>
    </row>
    <row r="4" spans="1:19" x14ac:dyDescent="0.25">
      <c r="A4" s="134" t="s">
        <v>22</v>
      </c>
      <c r="B4" s="135"/>
      <c r="C4" s="89" t="str">
        <f>IFERROR(Density!C4*Equations!D$5,"")</f>
        <v/>
      </c>
      <c r="D4" s="90" t="str">
        <f>IFERROR(Density!D4*Equations!E$5,"")</f>
        <v/>
      </c>
      <c r="E4" s="90" t="str">
        <f>IFERROR(Density!E4*Equations!F$5,"")</f>
        <v/>
      </c>
      <c r="F4" s="90" t="str">
        <f>IFERROR(Density!F4*Equations!G$5,"")</f>
        <v/>
      </c>
      <c r="G4" s="90" t="str">
        <f>IFERROR(Density!G4*Equations!H$5,"")</f>
        <v/>
      </c>
      <c r="H4" s="91" t="str">
        <f>IFERROR(Density!H4*Equations!I$5,"")</f>
        <v/>
      </c>
      <c r="I4" s="136" t="str">
        <f>IFERROR(SUM(B4:H4)/('Site Description'!$B$33),"")</f>
        <v/>
      </c>
      <c r="K4" s="142" t="s">
        <v>22</v>
      </c>
      <c r="L4" s="137"/>
      <c r="M4" s="89">
        <f t="shared" ref="M4:S18" si="0">IFERROR(AVERAGE(C4,C24,C44,C64,C84,C104,C124,C144,C164,C184),0)</f>
        <v>0</v>
      </c>
      <c r="N4" s="90">
        <f t="shared" si="0"/>
        <v>0</v>
      </c>
      <c r="O4" s="90">
        <f t="shared" si="0"/>
        <v>0</v>
      </c>
      <c r="P4" s="90">
        <f t="shared" si="0"/>
        <v>0</v>
      </c>
      <c r="Q4" s="90">
        <f t="shared" si="0"/>
        <v>0</v>
      </c>
      <c r="R4" s="91">
        <f t="shared" si="0"/>
        <v>0</v>
      </c>
      <c r="S4" s="92">
        <f>IFERROR(AVERAGE(I4,I24,I44,I64,I84,I104,I124,I144,I164,I184),0)</f>
        <v>0</v>
      </c>
    </row>
    <row r="5" spans="1:19" x14ac:dyDescent="0.25">
      <c r="A5" s="82" t="s">
        <v>30</v>
      </c>
      <c r="B5" s="138"/>
      <c r="C5" s="95" t="str">
        <f>IFERROR(Density!C5*Equations!D$6,"")</f>
        <v/>
      </c>
      <c r="D5" s="96" t="str">
        <f>IFERROR(Density!D5*Equations!E$6,"")</f>
        <v/>
      </c>
      <c r="E5" s="96" t="str">
        <f>IFERROR(Density!E5*Equations!F$6,"")</f>
        <v/>
      </c>
      <c r="F5" s="96" t="str">
        <f>IFERROR(Density!F5*Equations!G$6,"")</f>
        <v/>
      </c>
      <c r="G5" s="96" t="str">
        <f>IFERROR(Density!G5*Equations!H$6,"")</f>
        <v/>
      </c>
      <c r="H5" s="97" t="str">
        <f>IFERROR(Density!H5*Equations!I$6,"")</f>
        <v/>
      </c>
      <c r="I5" s="136" t="str">
        <f>IFERROR(SUM(B5:H5)/('Site Description'!$B$33),"")</f>
        <v/>
      </c>
      <c r="K5" s="143" t="s">
        <v>30</v>
      </c>
      <c r="L5" s="94"/>
      <c r="M5" s="95">
        <f t="shared" ref="M5:M18" si="1">IFERROR(AVERAGE(C5,C25,C45,C65,C85,C105,C125,C145,C165,C185),0)</f>
        <v>0</v>
      </c>
      <c r="N5" s="96">
        <f t="shared" ref="N5:N18" si="2">IFERROR(AVERAGE(D5,D25,D45,D65,D85,D105,D125,D145,D165,D185),0)</f>
        <v>0</v>
      </c>
      <c r="O5" s="96">
        <f t="shared" ref="O5:O18" si="3">IFERROR(AVERAGE(E5,E25,E45,E65,E85,E105,E125,E145,E165,E185),0)</f>
        <v>0</v>
      </c>
      <c r="P5" s="96">
        <f t="shared" ref="P5:P18" si="4">IFERROR(AVERAGE(F5,F25,F45,F65,F85,F105,F125,F145,F165,F185),0)</f>
        <v>0</v>
      </c>
      <c r="Q5" s="96">
        <f t="shared" ref="Q5:Q18" si="5">IFERROR(AVERAGE(G5,G25,G45,G65,G85,G105,G125,G145,G165,G185),0)</f>
        <v>0</v>
      </c>
      <c r="R5" s="97">
        <f t="shared" ref="R5:S18" si="6">IFERROR(AVERAGE(H5,H25,H45,H65,H85,H105,H125,H145,H165,H185),0)</f>
        <v>0</v>
      </c>
      <c r="S5" s="92">
        <f t="shared" si="0"/>
        <v>0</v>
      </c>
    </row>
    <row r="6" spans="1:19" x14ac:dyDescent="0.25">
      <c r="A6" s="82" t="s">
        <v>64</v>
      </c>
      <c r="B6" s="138"/>
      <c r="C6" s="95" t="str">
        <f>IFERROR(Density!C6*Equations!D$7,"")</f>
        <v/>
      </c>
      <c r="D6" s="96" t="str">
        <f>IFERROR(Density!D6*Equations!E$7,"")</f>
        <v/>
      </c>
      <c r="E6" s="96" t="str">
        <f>IFERROR(Density!E6*Equations!F$7,"")</f>
        <v/>
      </c>
      <c r="F6" s="96" t="str">
        <f>IFERROR(Density!F6*Equations!G$7,"")</f>
        <v/>
      </c>
      <c r="G6" s="96" t="str">
        <f>IFERROR(Density!G6*Equations!H$7,"")</f>
        <v/>
      </c>
      <c r="H6" s="97" t="str">
        <f>IFERROR(Density!H6*Equations!I$7,"")</f>
        <v/>
      </c>
      <c r="I6" s="136" t="str">
        <f>IFERROR(SUM(B6:H6)/('Site Description'!$B$33),"")</f>
        <v/>
      </c>
      <c r="K6" s="143" t="s">
        <v>64</v>
      </c>
      <c r="L6" s="94"/>
      <c r="M6" s="95">
        <f t="shared" si="1"/>
        <v>0</v>
      </c>
      <c r="N6" s="96">
        <f t="shared" si="2"/>
        <v>0</v>
      </c>
      <c r="O6" s="96">
        <f t="shared" si="3"/>
        <v>0</v>
      </c>
      <c r="P6" s="96">
        <f t="shared" si="4"/>
        <v>0</v>
      </c>
      <c r="Q6" s="96">
        <f t="shared" si="5"/>
        <v>0</v>
      </c>
      <c r="R6" s="97">
        <f t="shared" si="6"/>
        <v>0</v>
      </c>
      <c r="S6" s="92">
        <f t="shared" si="0"/>
        <v>0</v>
      </c>
    </row>
    <row r="7" spans="1:19" x14ac:dyDescent="0.25">
      <c r="A7" s="82" t="s">
        <v>65</v>
      </c>
      <c r="B7" s="138"/>
      <c r="C7" s="95" t="str">
        <f>IFERROR(Density!C7*Equations!D$8,"")</f>
        <v/>
      </c>
      <c r="D7" s="96" t="str">
        <f>IFERROR(Density!D7*Equations!E$8,"")</f>
        <v/>
      </c>
      <c r="E7" s="96" t="str">
        <f>IFERROR(Density!E7*Equations!F$8,"")</f>
        <v/>
      </c>
      <c r="F7" s="96" t="str">
        <f>IFERROR(Density!F7*Equations!G$8,"")</f>
        <v/>
      </c>
      <c r="G7" s="96" t="str">
        <f>IFERROR(Density!G7*Equations!H$8,"")</f>
        <v/>
      </c>
      <c r="H7" s="97" t="str">
        <f>IFERROR(Density!H7*Equations!I$8,"")</f>
        <v/>
      </c>
      <c r="I7" s="136" t="str">
        <f>IFERROR(SUM(B7:H7)/('Site Description'!$B$33),"")</f>
        <v/>
      </c>
      <c r="K7" s="105" t="s">
        <v>65</v>
      </c>
      <c r="L7" s="94"/>
      <c r="M7" s="95">
        <f t="shared" si="1"/>
        <v>0</v>
      </c>
      <c r="N7" s="96">
        <f t="shared" si="2"/>
        <v>0</v>
      </c>
      <c r="O7" s="96">
        <f t="shared" si="3"/>
        <v>0</v>
      </c>
      <c r="P7" s="96">
        <f t="shared" si="4"/>
        <v>0</v>
      </c>
      <c r="Q7" s="96">
        <f t="shared" si="5"/>
        <v>0</v>
      </c>
      <c r="R7" s="97">
        <f t="shared" si="6"/>
        <v>0</v>
      </c>
      <c r="S7" s="92">
        <f t="shared" si="0"/>
        <v>0</v>
      </c>
    </row>
    <row r="8" spans="1:19" x14ac:dyDescent="0.25">
      <c r="A8" s="82"/>
      <c r="B8" s="139"/>
      <c r="C8" s="102"/>
      <c r="D8" s="103"/>
      <c r="E8" s="103"/>
      <c r="F8" s="103"/>
      <c r="G8" s="103"/>
      <c r="H8" s="104"/>
      <c r="I8" s="136"/>
      <c r="K8" s="143"/>
      <c r="L8" s="101"/>
      <c r="M8" s="102"/>
      <c r="N8" s="103"/>
      <c r="O8" s="103"/>
      <c r="P8" s="103"/>
      <c r="Q8" s="103"/>
      <c r="R8" s="104"/>
      <c r="S8" s="92"/>
    </row>
    <row r="9" spans="1:19" x14ac:dyDescent="0.25">
      <c r="A9" s="105" t="s">
        <v>77</v>
      </c>
      <c r="B9" s="138"/>
      <c r="C9" s="95" t="str">
        <f>IFERROR(Density!C9*Equations!D$10,"")</f>
        <v/>
      </c>
      <c r="D9" s="96" t="str">
        <f>IFERROR(Density!D9*Equations!E$10,"")</f>
        <v/>
      </c>
      <c r="E9" s="96" t="str">
        <f>IFERROR(Density!E9*Equations!F$10,"")</f>
        <v/>
      </c>
      <c r="F9" s="96" t="str">
        <f>IFERROR(Density!F9*Equations!G$10,"")</f>
        <v/>
      </c>
      <c r="G9" s="109" t="str">
        <f>IFERROR(Density!G9*Equations!H$10,"")</f>
        <v/>
      </c>
      <c r="H9" s="110" t="str">
        <f>IFERROR(Density!H9*Equations!I$10,"")</f>
        <v/>
      </c>
      <c r="I9" s="136" t="str">
        <f>IFERROR(SUM(B9:H9)/('Site Description'!$B$33),"")</f>
        <v/>
      </c>
      <c r="K9" s="105" t="s">
        <v>77</v>
      </c>
      <c r="L9" s="94"/>
      <c r="M9" s="95">
        <f t="shared" si="1"/>
        <v>0</v>
      </c>
      <c r="N9" s="96">
        <f t="shared" si="2"/>
        <v>0</v>
      </c>
      <c r="O9" s="96">
        <f t="shared" si="3"/>
        <v>0</v>
      </c>
      <c r="P9" s="96">
        <f t="shared" si="4"/>
        <v>0</v>
      </c>
      <c r="Q9" s="109">
        <f t="shared" si="5"/>
        <v>0</v>
      </c>
      <c r="R9" s="110">
        <f t="shared" si="6"/>
        <v>0</v>
      </c>
      <c r="S9" s="92">
        <f t="shared" si="6"/>
        <v>0</v>
      </c>
    </row>
    <row r="10" spans="1:19" x14ac:dyDescent="0.25">
      <c r="A10" s="105" t="s">
        <v>88</v>
      </c>
      <c r="B10" s="138"/>
      <c r="C10" s="95" t="str">
        <f>IFERROR(Density!C10*Equations!D$11,"")</f>
        <v/>
      </c>
      <c r="D10" s="96" t="str">
        <f>IFERROR(Density!D10*Equations!E$11,"")</f>
        <v/>
      </c>
      <c r="E10" s="96" t="str">
        <f>IFERROR(Density!E10*Equations!F$11,"")</f>
        <v/>
      </c>
      <c r="F10" s="96" t="str">
        <f>IFERROR(Density!F10*Equations!G$11,"")</f>
        <v/>
      </c>
      <c r="G10" s="109" t="str">
        <f>IFERROR(Density!G10*Equations!H$11,"")</f>
        <v/>
      </c>
      <c r="H10" s="110" t="str">
        <f>IFERROR(Density!H10*Equations!I$11,"")</f>
        <v/>
      </c>
      <c r="I10" s="136" t="str">
        <f>IFERROR(SUM(B10:H10)/('Site Description'!$B$33),"")</f>
        <v/>
      </c>
      <c r="K10" s="144" t="s">
        <v>88</v>
      </c>
      <c r="L10" s="94"/>
      <c r="M10" s="95">
        <f t="shared" si="1"/>
        <v>0</v>
      </c>
      <c r="N10" s="96">
        <f t="shared" si="2"/>
        <v>0</v>
      </c>
      <c r="O10" s="96">
        <f t="shared" si="3"/>
        <v>0</v>
      </c>
      <c r="P10" s="96">
        <f t="shared" si="4"/>
        <v>0</v>
      </c>
      <c r="Q10" s="109">
        <f t="shared" si="5"/>
        <v>0</v>
      </c>
      <c r="R10" s="110">
        <f t="shared" si="6"/>
        <v>0</v>
      </c>
      <c r="S10" s="92">
        <f t="shared" si="0"/>
        <v>0</v>
      </c>
    </row>
    <row r="11" spans="1:19" x14ac:dyDescent="0.25">
      <c r="A11" s="111"/>
      <c r="B11" s="139"/>
      <c r="C11" s="102"/>
      <c r="D11" s="103"/>
      <c r="E11" s="103"/>
      <c r="F11" s="103"/>
      <c r="G11" s="103"/>
      <c r="H11" s="104"/>
      <c r="I11" s="136"/>
      <c r="K11" s="144"/>
      <c r="L11" s="101"/>
      <c r="M11" s="102"/>
      <c r="N11" s="103"/>
      <c r="O11" s="103"/>
      <c r="P11" s="103"/>
      <c r="Q11" s="103"/>
      <c r="R11" s="104"/>
      <c r="S11" s="92"/>
    </row>
    <row r="12" spans="1:19" x14ac:dyDescent="0.25">
      <c r="A12" s="112" t="s">
        <v>78</v>
      </c>
      <c r="B12" s="138"/>
      <c r="C12" s="95" t="str">
        <f>IFERROR(Density!C12*Equations!D$13,"")</f>
        <v/>
      </c>
      <c r="D12" s="96" t="str">
        <f>IFERROR(Density!D12*Equations!E$13,"")</f>
        <v/>
      </c>
      <c r="E12" s="96" t="str">
        <f>IFERROR(Density!E12*Equations!F$13,"")</f>
        <v/>
      </c>
      <c r="F12" s="109" t="str">
        <f>IFERROR(Density!F12*Equations!G$13,"")</f>
        <v/>
      </c>
      <c r="G12" s="109" t="str">
        <f>IFERROR(Density!G12*Equations!H$13,"")</f>
        <v/>
      </c>
      <c r="H12" s="110" t="str">
        <f>IFERROR(Density!H12*Equations!I$13,"")</f>
        <v/>
      </c>
      <c r="I12" s="136" t="str">
        <f>IFERROR(SUM(B12:H12)/('Site Description'!$B$33),"")</f>
        <v/>
      </c>
      <c r="K12" s="144" t="s">
        <v>78</v>
      </c>
      <c r="L12" s="94"/>
      <c r="M12" s="95">
        <f t="shared" si="1"/>
        <v>0</v>
      </c>
      <c r="N12" s="96">
        <f t="shared" si="2"/>
        <v>0</v>
      </c>
      <c r="O12" s="96">
        <f t="shared" si="3"/>
        <v>0</v>
      </c>
      <c r="P12" s="109">
        <f t="shared" si="4"/>
        <v>0</v>
      </c>
      <c r="Q12" s="109">
        <f t="shared" si="5"/>
        <v>0</v>
      </c>
      <c r="R12" s="110">
        <f t="shared" si="6"/>
        <v>0</v>
      </c>
      <c r="S12" s="92">
        <f t="shared" si="0"/>
        <v>0</v>
      </c>
    </row>
    <row r="13" spans="1:19" x14ac:dyDescent="0.25">
      <c r="A13" s="112" t="s">
        <v>79</v>
      </c>
      <c r="B13" s="138"/>
      <c r="C13" s="95" t="str">
        <f>IFERROR(Density!C13*Equations!D$14,"")</f>
        <v/>
      </c>
      <c r="D13" s="96" t="str">
        <f>IFERROR(Density!D13*Equations!E$14,"")</f>
        <v/>
      </c>
      <c r="E13" s="96" t="str">
        <f>IFERROR(Density!E13*Equations!F$14,"")</f>
        <v/>
      </c>
      <c r="F13" s="96" t="str">
        <f>IFERROR(Density!F13*Equations!G$14,"")</f>
        <v/>
      </c>
      <c r="G13" s="96" t="str">
        <f>IFERROR(Density!G13*Equations!H$14,"")</f>
        <v/>
      </c>
      <c r="H13" s="97" t="str">
        <f>IFERROR(Density!H13*Equations!I$14,"")</f>
        <v/>
      </c>
      <c r="I13" s="136" t="str">
        <f>IFERROR(SUM(B13:H13)/('Site Description'!$B$33),"")</f>
        <v/>
      </c>
      <c r="K13" s="145" t="s">
        <v>79</v>
      </c>
      <c r="L13" s="94"/>
      <c r="M13" s="95">
        <f t="shared" si="1"/>
        <v>0</v>
      </c>
      <c r="N13" s="96">
        <f t="shared" si="2"/>
        <v>0</v>
      </c>
      <c r="O13" s="96">
        <f t="shared" si="3"/>
        <v>0</v>
      </c>
      <c r="P13" s="96">
        <f t="shared" si="4"/>
        <v>0</v>
      </c>
      <c r="Q13" s="96">
        <f t="shared" si="5"/>
        <v>0</v>
      </c>
      <c r="R13" s="97">
        <f t="shared" si="6"/>
        <v>0</v>
      </c>
      <c r="S13" s="92">
        <f t="shared" si="0"/>
        <v>0</v>
      </c>
    </row>
    <row r="14" spans="1:19" x14ac:dyDescent="0.25">
      <c r="A14" s="112" t="s">
        <v>80</v>
      </c>
      <c r="B14" s="138"/>
      <c r="C14" s="95" t="str">
        <f>IFERROR(Density!C14*Equations!D$15,"")</f>
        <v/>
      </c>
      <c r="D14" s="96" t="str">
        <f>IFERROR(Density!D14*Equations!E$15,"")</f>
        <v/>
      </c>
      <c r="E14" s="96" t="str">
        <f>IFERROR(Density!E14*Equations!F$15,"")</f>
        <v/>
      </c>
      <c r="F14" s="96" t="str">
        <f>IFERROR(Density!F14*Equations!G$15,"")</f>
        <v/>
      </c>
      <c r="G14" s="96" t="str">
        <f>IFERROR(Density!G14*Equations!H$15,"")</f>
        <v/>
      </c>
      <c r="H14" s="97" t="str">
        <f>IFERROR(Density!H14*Equations!I$15,"")</f>
        <v/>
      </c>
      <c r="I14" s="136" t="str">
        <f>IFERROR(SUM(B14:H14)/('Site Description'!$B$33),"")</f>
        <v/>
      </c>
      <c r="K14" s="146" t="s">
        <v>80</v>
      </c>
      <c r="L14" s="94"/>
      <c r="M14" s="95">
        <f t="shared" si="1"/>
        <v>0</v>
      </c>
      <c r="N14" s="96">
        <f t="shared" si="2"/>
        <v>0</v>
      </c>
      <c r="O14" s="96">
        <f t="shared" si="3"/>
        <v>0</v>
      </c>
      <c r="P14" s="96">
        <f t="shared" si="4"/>
        <v>0</v>
      </c>
      <c r="Q14" s="96">
        <f t="shared" si="5"/>
        <v>0</v>
      </c>
      <c r="R14" s="97">
        <f t="shared" si="6"/>
        <v>0</v>
      </c>
      <c r="S14" s="92">
        <f t="shared" si="0"/>
        <v>0</v>
      </c>
    </row>
    <row r="15" spans="1:19" x14ac:dyDescent="0.25">
      <c r="A15" s="111" t="s">
        <v>92</v>
      </c>
      <c r="B15" s="138"/>
      <c r="C15" s="95" t="str">
        <f>IFERROR(Density!C15*Equations!D$16,"")</f>
        <v/>
      </c>
      <c r="D15" s="96" t="str">
        <f>IFERROR(Density!D15*Equations!E$16,"")</f>
        <v/>
      </c>
      <c r="E15" s="96" t="str">
        <f>IFERROR(Density!E15*Equations!F$16,"")</f>
        <v/>
      </c>
      <c r="F15" s="96" t="str">
        <f>IFERROR(Density!F15*Equations!G$16,"")</f>
        <v/>
      </c>
      <c r="G15" s="96" t="str">
        <f>IFERROR(Density!G15*Equations!H$16,"")</f>
        <v/>
      </c>
      <c r="H15" s="97" t="str">
        <f>IFERROR(Density!H15*Equations!I$16,"")</f>
        <v/>
      </c>
      <c r="I15" s="136" t="str">
        <f>IFERROR(SUM(B15:H15)/('Site Description'!$B$33),"")</f>
        <v/>
      </c>
      <c r="K15" s="145" t="s">
        <v>92</v>
      </c>
      <c r="L15" s="94"/>
      <c r="M15" s="95">
        <f t="shared" si="1"/>
        <v>0</v>
      </c>
      <c r="N15" s="96">
        <f t="shared" si="2"/>
        <v>0</v>
      </c>
      <c r="O15" s="96">
        <f t="shared" si="3"/>
        <v>0</v>
      </c>
      <c r="P15" s="96">
        <f t="shared" si="4"/>
        <v>0</v>
      </c>
      <c r="Q15" s="96">
        <f t="shared" si="5"/>
        <v>0</v>
      </c>
      <c r="R15" s="97">
        <f t="shared" si="6"/>
        <v>0</v>
      </c>
      <c r="S15" s="92">
        <f t="shared" si="0"/>
        <v>0</v>
      </c>
    </row>
    <row r="16" spans="1:19" x14ac:dyDescent="0.25">
      <c r="A16" s="112"/>
      <c r="B16" s="139"/>
      <c r="C16" s="102"/>
      <c r="D16" s="103"/>
      <c r="E16" s="103"/>
      <c r="F16" s="103"/>
      <c r="G16" s="103"/>
      <c r="H16" s="104"/>
      <c r="I16" s="136"/>
      <c r="K16" s="145"/>
      <c r="L16" s="101"/>
      <c r="M16" s="102"/>
      <c r="N16" s="103"/>
      <c r="O16" s="103"/>
      <c r="P16" s="103"/>
      <c r="Q16" s="103"/>
      <c r="R16" s="104"/>
      <c r="S16" s="92"/>
    </row>
    <row r="17" spans="1:19" x14ac:dyDescent="0.25">
      <c r="A17" s="112"/>
      <c r="B17" s="138"/>
      <c r="C17" s="95" t="str">
        <f>IFERROR(Density!C17*Equations!D$18,"")</f>
        <v/>
      </c>
      <c r="D17" s="96" t="str">
        <f>IFERROR(Density!D17*Equations!E$18,"")</f>
        <v/>
      </c>
      <c r="E17" s="96" t="str">
        <f>IFERROR(Density!E17*Equations!F$18,"")</f>
        <v/>
      </c>
      <c r="F17" s="96" t="str">
        <f>IFERROR(Density!F17*Equations!G$18,"")</f>
        <v/>
      </c>
      <c r="G17" s="96" t="str">
        <f>IFERROR(Density!G17*Equations!H$18,"")</f>
        <v/>
      </c>
      <c r="H17" s="97" t="str">
        <f>IFERROR(Density!H17*Equations!I$18,"")</f>
        <v/>
      </c>
      <c r="I17" s="136" t="str">
        <f>IFERROR(SUM(B17:H17)/('Site Description'!$B$33),"")</f>
        <v/>
      </c>
      <c r="K17" s="145"/>
      <c r="L17" s="94"/>
      <c r="M17" s="95">
        <f t="shared" si="1"/>
        <v>0</v>
      </c>
      <c r="N17" s="96">
        <f t="shared" si="2"/>
        <v>0</v>
      </c>
      <c r="O17" s="96">
        <f t="shared" si="3"/>
        <v>0</v>
      </c>
      <c r="P17" s="96">
        <f t="shared" si="4"/>
        <v>0</v>
      </c>
      <c r="Q17" s="96">
        <f t="shared" si="5"/>
        <v>0</v>
      </c>
      <c r="R17" s="97">
        <f t="shared" si="6"/>
        <v>0</v>
      </c>
      <c r="S17" s="92">
        <f t="shared" si="0"/>
        <v>0</v>
      </c>
    </row>
    <row r="18" spans="1:19" ht="14.4" thickBot="1" x14ac:dyDescent="0.3">
      <c r="A18" s="113"/>
      <c r="B18" s="138"/>
      <c r="C18" s="95" t="str">
        <f>IFERROR(Density!C18*Equations!D$19,"")</f>
        <v/>
      </c>
      <c r="D18" s="96" t="str">
        <f>IFERROR(Density!D18*Equations!E$19,"")</f>
        <v/>
      </c>
      <c r="E18" s="96" t="str">
        <f>IFERROR(Density!E18*Equations!F$19,"")</f>
        <v/>
      </c>
      <c r="F18" s="96" t="str">
        <f>IFERROR(Density!F18*Equations!G$19,"")</f>
        <v/>
      </c>
      <c r="G18" s="96" t="str">
        <f>IFERROR(Density!G18*Equations!H$19,"")</f>
        <v/>
      </c>
      <c r="H18" s="97" t="str">
        <f>IFERROR(Density!H18*Equations!I$19,"")</f>
        <v/>
      </c>
      <c r="I18" s="136" t="str">
        <f>IFERROR(SUM(B18:H18)/('Site Description'!$B$33),"")</f>
        <v/>
      </c>
      <c r="K18" s="147"/>
      <c r="L18" s="117"/>
      <c r="M18" s="118">
        <f t="shared" si="1"/>
        <v>0</v>
      </c>
      <c r="N18" s="119">
        <f t="shared" si="2"/>
        <v>0</v>
      </c>
      <c r="O18" s="119">
        <f t="shared" si="3"/>
        <v>0</v>
      </c>
      <c r="P18" s="119">
        <f t="shared" si="4"/>
        <v>0</v>
      </c>
      <c r="Q18" s="119">
        <f t="shared" si="5"/>
        <v>0</v>
      </c>
      <c r="R18" s="120">
        <f t="shared" si="6"/>
        <v>0</v>
      </c>
      <c r="S18" s="92">
        <f t="shared" si="0"/>
        <v>0</v>
      </c>
    </row>
    <row r="19" spans="1:19" ht="16.8" thickBot="1" x14ac:dyDescent="0.3">
      <c r="A19" s="140" t="s">
        <v>134</v>
      </c>
      <c r="B19" s="124" t="str">
        <f>IFERROR(SUM(B4:B18)/('Site Description'!$B$33),"")</f>
        <v/>
      </c>
      <c r="C19" s="125" t="str">
        <f>IFERROR(SUM(C4:C18)/('Site Description'!$B$33),"")</f>
        <v/>
      </c>
      <c r="D19" s="126" t="str">
        <f>IFERROR(SUM(D4:D18)/('Site Description'!$B$33),"")</f>
        <v/>
      </c>
      <c r="E19" s="126" t="str">
        <f>IFERROR(SUM(E4:E18)/('Site Description'!$B$33),"")</f>
        <v/>
      </c>
      <c r="F19" s="126" t="str">
        <f>IFERROR(SUM(F4:F18)/('Site Description'!$B$33),"")</f>
        <v/>
      </c>
      <c r="G19" s="126" t="str">
        <f>IFERROR(SUM(G4:G18)/('Site Description'!$B$33),"")</f>
        <v/>
      </c>
      <c r="H19" s="127" t="str">
        <f>IFERROR(SUM(H4:H18)/('Site Description'!$B$33),"")</f>
        <v/>
      </c>
      <c r="I19" s="141" t="str">
        <f>IF(SUM(B19:H19)&gt;0,SUM(B19:H19),"")</f>
        <v/>
      </c>
      <c r="J19" s="76"/>
      <c r="K19" s="140" t="s">
        <v>134</v>
      </c>
      <c r="L19" s="124">
        <f>IFERROR(AVERAGE(B19,B39,B59,B79,B99,B119,B139,B159,B179,B199),0)</f>
        <v>0</v>
      </c>
      <c r="M19" s="125">
        <f t="shared" ref="M19:R19" si="7">IFERROR(AVERAGE(C19,C39,C59,C79,C99,C119,C139,C159,C179,C199),0)</f>
        <v>0</v>
      </c>
      <c r="N19" s="126">
        <f t="shared" si="7"/>
        <v>0</v>
      </c>
      <c r="O19" s="126">
        <f t="shared" si="7"/>
        <v>0</v>
      </c>
      <c r="P19" s="126">
        <f>IFERROR(AVERAGE(F19,F39,F59,F79,F99,F119,F139,F159,F179,F199),0)</f>
        <v>0</v>
      </c>
      <c r="Q19" s="126">
        <f t="shared" si="7"/>
        <v>0</v>
      </c>
      <c r="R19" s="127">
        <f t="shared" si="7"/>
        <v>0</v>
      </c>
      <c r="S19" s="127">
        <f>IFERROR(AVERAGE(I19,I39,I59,I79,I99,I119,I139,I159,I179,I199),0)</f>
        <v>0</v>
      </c>
    </row>
    <row r="20" spans="1:19" ht="14.4" thickBot="1" x14ac:dyDescent="0.3">
      <c r="J20" s="76"/>
      <c r="K20" s="45"/>
      <c r="L20" s="45"/>
      <c r="M20" s="45"/>
      <c r="N20" s="45"/>
      <c r="O20" s="45"/>
      <c r="P20" s="45"/>
      <c r="Q20" s="45"/>
      <c r="R20" s="45"/>
    </row>
    <row r="21" spans="1:19" ht="16.2" thickBot="1" x14ac:dyDescent="0.35">
      <c r="A21" s="329" t="s">
        <v>32</v>
      </c>
      <c r="B21" s="330"/>
      <c r="C21" s="330"/>
      <c r="D21" s="330"/>
      <c r="E21" s="330"/>
      <c r="F21" s="330"/>
      <c r="G21" s="330"/>
      <c r="H21" s="71"/>
      <c r="I21" s="72"/>
      <c r="K21" s="329" t="s">
        <v>135</v>
      </c>
      <c r="L21" s="330"/>
      <c r="M21" s="330"/>
      <c r="N21" s="330"/>
      <c r="O21" s="330"/>
      <c r="P21" s="330"/>
      <c r="Q21" s="330"/>
      <c r="R21" s="334"/>
      <c r="S21" s="72"/>
    </row>
    <row r="22" spans="1:19" ht="14.4" x14ac:dyDescent="0.3">
      <c r="A22" s="132"/>
      <c r="B22" s="47" t="s">
        <v>55</v>
      </c>
      <c r="C22" s="331" t="s">
        <v>103</v>
      </c>
      <c r="D22" s="332"/>
      <c r="E22" s="332"/>
      <c r="F22" s="332"/>
      <c r="G22" s="332"/>
      <c r="H22" s="335"/>
      <c r="I22" s="78" t="s">
        <v>43</v>
      </c>
      <c r="K22" s="74"/>
      <c r="L22" s="47" t="s">
        <v>55</v>
      </c>
      <c r="M22" s="331" t="s">
        <v>103</v>
      </c>
      <c r="N22" s="332"/>
      <c r="O22" s="332"/>
      <c r="P22" s="332"/>
      <c r="Q22" s="332"/>
      <c r="R22" s="335"/>
      <c r="S22" s="78" t="s">
        <v>43</v>
      </c>
    </row>
    <row r="23" spans="1:19" ht="16.2" x14ac:dyDescent="0.25">
      <c r="A23" s="133" t="s">
        <v>31</v>
      </c>
      <c r="B23" s="47" t="s">
        <v>99</v>
      </c>
      <c r="C23" s="48" t="s">
        <v>67</v>
      </c>
      <c r="D23" s="48" t="s">
        <v>68</v>
      </c>
      <c r="E23" s="48" t="s">
        <v>69</v>
      </c>
      <c r="F23" s="48" t="s">
        <v>70</v>
      </c>
      <c r="G23" s="48" t="s">
        <v>71</v>
      </c>
      <c r="H23" s="49" t="s">
        <v>72</v>
      </c>
      <c r="I23" s="81" t="s">
        <v>133</v>
      </c>
      <c r="K23" s="46" t="s">
        <v>31</v>
      </c>
      <c r="L23" s="47" t="s">
        <v>99</v>
      </c>
      <c r="M23" s="48" t="s">
        <v>67</v>
      </c>
      <c r="N23" s="48" t="s">
        <v>68</v>
      </c>
      <c r="O23" s="48" t="s">
        <v>69</v>
      </c>
      <c r="P23" s="48" t="s">
        <v>70</v>
      </c>
      <c r="Q23" s="48" t="s">
        <v>71</v>
      </c>
      <c r="R23" s="49" t="s">
        <v>72</v>
      </c>
      <c r="S23" s="81" t="s">
        <v>133</v>
      </c>
    </row>
    <row r="24" spans="1:19" x14ac:dyDescent="0.25">
      <c r="A24" s="82" t="s">
        <v>22</v>
      </c>
      <c r="B24" s="135"/>
      <c r="C24" s="89" t="str">
        <f>IFERROR(Density!C24*Equations!D$5,"")</f>
        <v/>
      </c>
      <c r="D24" s="90" t="str">
        <f>IFERROR(Density!D24*Equations!E$5,"")</f>
        <v/>
      </c>
      <c r="E24" s="90" t="str">
        <f>IFERROR(Density!E24*Equations!F$5,"")</f>
        <v/>
      </c>
      <c r="F24" s="90" t="str">
        <f>IFERROR(Density!F24*Equations!G$5,"")</f>
        <v/>
      </c>
      <c r="G24" s="90" t="str">
        <f>IFERROR(Density!G24*Equations!H$5,"")</f>
        <v/>
      </c>
      <c r="H24" s="91" t="str">
        <f>IFERROR(Density!H24*Equations!I$5,"")</f>
        <v/>
      </c>
      <c r="I24" s="136" t="str">
        <f>IFERROR(SUM(B24:H24)/('Site Description'!$C$33),"")</f>
        <v/>
      </c>
      <c r="K24" s="142" t="s">
        <v>22</v>
      </c>
      <c r="L24" s="137"/>
      <c r="M24" s="89">
        <f t="shared" ref="M24:S27" si="8">IFERROR(STDEV(C4,C24,C44,C64,C84,C104,C124,C144,C164,C184),0)</f>
        <v>0</v>
      </c>
      <c r="N24" s="90">
        <f t="shared" si="8"/>
        <v>0</v>
      </c>
      <c r="O24" s="90">
        <f t="shared" si="8"/>
        <v>0</v>
      </c>
      <c r="P24" s="90">
        <f t="shared" si="8"/>
        <v>0</v>
      </c>
      <c r="Q24" s="90">
        <f t="shared" si="8"/>
        <v>0</v>
      </c>
      <c r="R24" s="91">
        <f t="shared" si="8"/>
        <v>0</v>
      </c>
      <c r="S24" s="92">
        <f t="shared" si="8"/>
        <v>0</v>
      </c>
    </row>
    <row r="25" spans="1:19" x14ac:dyDescent="0.25">
      <c r="A25" s="82" t="s">
        <v>30</v>
      </c>
      <c r="B25" s="138"/>
      <c r="C25" s="95" t="str">
        <f>IFERROR(Density!C25*Equations!D$6,"")</f>
        <v/>
      </c>
      <c r="D25" s="96" t="str">
        <f>IFERROR(Density!D25*Equations!E$6,"")</f>
        <v/>
      </c>
      <c r="E25" s="96" t="str">
        <f>IFERROR(Density!E25*Equations!F$6,"")</f>
        <v/>
      </c>
      <c r="F25" s="96" t="str">
        <f>IFERROR(Density!F25*Equations!G$6,"")</f>
        <v/>
      </c>
      <c r="G25" s="96" t="str">
        <f>IFERROR(Density!G25*Equations!H$6,"")</f>
        <v/>
      </c>
      <c r="H25" s="97" t="str">
        <f>IFERROR(Density!H25*Equations!I$6,"")</f>
        <v/>
      </c>
      <c r="I25" s="136" t="str">
        <f>IFERROR(SUM(B25:H25)/('Site Description'!$C$33),"")</f>
        <v/>
      </c>
      <c r="K25" s="143" t="s">
        <v>30</v>
      </c>
      <c r="L25" s="94"/>
      <c r="M25" s="95">
        <f t="shared" si="8"/>
        <v>0</v>
      </c>
      <c r="N25" s="96">
        <f t="shared" si="8"/>
        <v>0</v>
      </c>
      <c r="O25" s="96">
        <f t="shared" si="8"/>
        <v>0</v>
      </c>
      <c r="P25" s="96">
        <f t="shared" si="8"/>
        <v>0</v>
      </c>
      <c r="Q25" s="96">
        <f t="shared" si="8"/>
        <v>0</v>
      </c>
      <c r="R25" s="97">
        <f t="shared" si="8"/>
        <v>0</v>
      </c>
      <c r="S25" s="92">
        <f t="shared" si="8"/>
        <v>0</v>
      </c>
    </row>
    <row r="26" spans="1:19" x14ac:dyDescent="0.25">
      <c r="A26" s="82" t="s">
        <v>64</v>
      </c>
      <c r="B26" s="138"/>
      <c r="C26" s="95" t="str">
        <f>IFERROR(Density!C26*Equations!D$7,"")</f>
        <v/>
      </c>
      <c r="D26" s="96" t="str">
        <f>IFERROR(Density!D26*Equations!E$7,"")</f>
        <v/>
      </c>
      <c r="E26" s="96" t="str">
        <f>IFERROR(Density!E26*Equations!F$7,"")</f>
        <v/>
      </c>
      <c r="F26" s="96" t="str">
        <f>IFERROR(Density!F26*Equations!G$7,"")</f>
        <v/>
      </c>
      <c r="G26" s="96" t="str">
        <f>IFERROR(Density!G26*Equations!H$7,"")</f>
        <v/>
      </c>
      <c r="H26" s="97" t="str">
        <f>IFERROR(Density!H26*Equations!I$7,"")</f>
        <v/>
      </c>
      <c r="I26" s="136" t="str">
        <f>IFERROR(SUM(B26:H26)/('Site Description'!$C$33),"")</f>
        <v/>
      </c>
      <c r="K26" s="143" t="s">
        <v>64</v>
      </c>
      <c r="L26" s="94"/>
      <c r="M26" s="95">
        <f t="shared" si="8"/>
        <v>0</v>
      </c>
      <c r="N26" s="96">
        <f t="shared" si="8"/>
        <v>0</v>
      </c>
      <c r="O26" s="96">
        <f t="shared" si="8"/>
        <v>0</v>
      </c>
      <c r="P26" s="96">
        <f t="shared" si="8"/>
        <v>0</v>
      </c>
      <c r="Q26" s="96">
        <f t="shared" si="8"/>
        <v>0</v>
      </c>
      <c r="R26" s="97">
        <f t="shared" si="8"/>
        <v>0</v>
      </c>
      <c r="S26" s="92">
        <f t="shared" si="8"/>
        <v>0</v>
      </c>
    </row>
    <row r="27" spans="1:19" x14ac:dyDescent="0.25">
      <c r="A27" s="82" t="s">
        <v>65</v>
      </c>
      <c r="B27" s="138"/>
      <c r="C27" s="95" t="str">
        <f>IFERROR(Density!C27*Equations!D$8,"")</f>
        <v/>
      </c>
      <c r="D27" s="96" t="str">
        <f>IFERROR(Density!D27*Equations!E$8,"")</f>
        <v/>
      </c>
      <c r="E27" s="96" t="str">
        <f>IFERROR(Density!E27*Equations!F$8,"")</f>
        <v/>
      </c>
      <c r="F27" s="96" t="str">
        <f>IFERROR(Density!F27*Equations!G$8,"")</f>
        <v/>
      </c>
      <c r="G27" s="96" t="str">
        <f>IFERROR(Density!G27*Equations!H$8,"")</f>
        <v/>
      </c>
      <c r="H27" s="97" t="str">
        <f>IFERROR(Density!H27*Equations!I$8,"")</f>
        <v/>
      </c>
      <c r="I27" s="136" t="str">
        <f>IFERROR(SUM(B27:H27)/('Site Description'!$C$33),"")</f>
        <v/>
      </c>
      <c r="K27" s="105" t="s">
        <v>65</v>
      </c>
      <c r="L27" s="94"/>
      <c r="M27" s="95">
        <f t="shared" si="8"/>
        <v>0</v>
      </c>
      <c r="N27" s="96">
        <f t="shared" si="8"/>
        <v>0</v>
      </c>
      <c r="O27" s="96">
        <f t="shared" si="8"/>
        <v>0</v>
      </c>
      <c r="P27" s="96">
        <f t="shared" si="8"/>
        <v>0</v>
      </c>
      <c r="Q27" s="96">
        <f t="shared" si="8"/>
        <v>0</v>
      </c>
      <c r="R27" s="97">
        <f t="shared" si="8"/>
        <v>0</v>
      </c>
      <c r="S27" s="92">
        <f t="shared" si="8"/>
        <v>0</v>
      </c>
    </row>
    <row r="28" spans="1:19" x14ac:dyDescent="0.25">
      <c r="A28" s="82"/>
      <c r="B28" s="139"/>
      <c r="C28" s="102"/>
      <c r="D28" s="103"/>
      <c r="E28" s="103"/>
      <c r="F28" s="103"/>
      <c r="G28" s="103"/>
      <c r="H28" s="104"/>
      <c r="I28" s="136"/>
      <c r="K28" s="143"/>
      <c r="L28" s="101"/>
      <c r="M28" s="102"/>
      <c r="N28" s="103"/>
      <c r="O28" s="103"/>
      <c r="P28" s="103"/>
      <c r="Q28" s="103"/>
      <c r="R28" s="104"/>
      <c r="S28" s="92"/>
    </row>
    <row r="29" spans="1:19" x14ac:dyDescent="0.25">
      <c r="A29" s="105" t="s">
        <v>77</v>
      </c>
      <c r="B29" s="138"/>
      <c r="C29" s="95" t="str">
        <f>IFERROR(Density!C29*Equations!D$10,"")</f>
        <v/>
      </c>
      <c r="D29" s="96" t="str">
        <f>IFERROR(Density!D29*Equations!E$10,"")</f>
        <v/>
      </c>
      <c r="E29" s="96" t="str">
        <f>IFERROR(Density!E29*Equations!F$10,"")</f>
        <v/>
      </c>
      <c r="F29" s="96" t="str">
        <f>IFERROR(Density!F29*Equations!G$10,"")</f>
        <v/>
      </c>
      <c r="G29" s="109" t="str">
        <f>IFERROR(Density!G29*Equations!H$10,"")</f>
        <v/>
      </c>
      <c r="H29" s="110" t="str">
        <f>IFERROR(Density!H29*Equations!I$10,"")</f>
        <v/>
      </c>
      <c r="I29" s="136" t="str">
        <f>IFERROR(SUM(B29:H29)/('Site Description'!$C$33),"")</f>
        <v/>
      </c>
      <c r="K29" s="143" t="s">
        <v>77</v>
      </c>
      <c r="L29" s="94"/>
      <c r="M29" s="95">
        <f t="shared" ref="M29:S30" si="9">IFERROR(STDEV(C9,C29,C49,C69,C89,C109,C129,C149,C169,C189),0)</f>
        <v>0</v>
      </c>
      <c r="N29" s="96">
        <f t="shared" si="9"/>
        <v>0</v>
      </c>
      <c r="O29" s="96">
        <f t="shared" si="9"/>
        <v>0</v>
      </c>
      <c r="P29" s="96">
        <f t="shared" si="9"/>
        <v>0</v>
      </c>
      <c r="Q29" s="109">
        <f t="shared" si="9"/>
        <v>0</v>
      </c>
      <c r="R29" s="110">
        <f t="shared" si="9"/>
        <v>0</v>
      </c>
      <c r="S29" s="92">
        <f t="shared" si="9"/>
        <v>0</v>
      </c>
    </row>
    <row r="30" spans="1:19" x14ac:dyDescent="0.25">
      <c r="A30" s="105" t="s">
        <v>88</v>
      </c>
      <c r="B30" s="138"/>
      <c r="C30" s="95" t="str">
        <f>IFERROR(Density!C30*Equations!D$11,"")</f>
        <v/>
      </c>
      <c r="D30" s="96" t="str">
        <f>IFERROR(Density!D30*Equations!E$11,"")</f>
        <v/>
      </c>
      <c r="E30" s="96" t="str">
        <f>IFERROR(Density!E30*Equations!F$11,"")</f>
        <v/>
      </c>
      <c r="F30" s="96" t="str">
        <f>IFERROR(Density!F30*Equations!G$11,"")</f>
        <v/>
      </c>
      <c r="G30" s="109" t="str">
        <f>IFERROR(Density!G30*Equations!H$11,"")</f>
        <v/>
      </c>
      <c r="H30" s="110" t="str">
        <f>IFERROR(Density!H30*Equations!I$11,"")</f>
        <v/>
      </c>
      <c r="I30" s="136" t="str">
        <f>IFERROR(SUM(B30:H30)/('Site Description'!$C$33),"")</f>
        <v/>
      </c>
      <c r="K30" s="145" t="s">
        <v>88</v>
      </c>
      <c r="L30" s="94"/>
      <c r="M30" s="95">
        <f t="shared" si="9"/>
        <v>0</v>
      </c>
      <c r="N30" s="96">
        <f t="shared" si="9"/>
        <v>0</v>
      </c>
      <c r="O30" s="96">
        <f t="shared" si="9"/>
        <v>0</v>
      </c>
      <c r="P30" s="96">
        <f t="shared" si="9"/>
        <v>0</v>
      </c>
      <c r="Q30" s="109">
        <f t="shared" si="9"/>
        <v>0</v>
      </c>
      <c r="R30" s="110">
        <f t="shared" si="9"/>
        <v>0</v>
      </c>
      <c r="S30" s="92">
        <f t="shared" si="9"/>
        <v>0</v>
      </c>
    </row>
    <row r="31" spans="1:19" x14ac:dyDescent="0.25">
      <c r="A31" s="111"/>
      <c r="B31" s="139"/>
      <c r="C31" s="102"/>
      <c r="D31" s="103"/>
      <c r="E31" s="103"/>
      <c r="F31" s="103"/>
      <c r="G31" s="103"/>
      <c r="H31" s="104"/>
      <c r="I31" s="136"/>
      <c r="K31" s="145"/>
      <c r="L31" s="101"/>
      <c r="M31" s="102"/>
      <c r="N31" s="103"/>
      <c r="O31" s="103"/>
      <c r="P31" s="103"/>
      <c r="Q31" s="103"/>
      <c r="R31" s="104"/>
      <c r="S31" s="92"/>
    </row>
    <row r="32" spans="1:19" x14ac:dyDescent="0.25">
      <c r="A32" s="112" t="s">
        <v>78</v>
      </c>
      <c r="B32" s="138"/>
      <c r="C32" s="95" t="str">
        <f>IFERROR(Density!C32*Equations!D$13,"")</f>
        <v/>
      </c>
      <c r="D32" s="96" t="str">
        <f>IFERROR(Density!D32*Equations!E$13,"")</f>
        <v/>
      </c>
      <c r="E32" s="96" t="str">
        <f>IFERROR(Density!E32*Equations!F$13,"")</f>
        <v/>
      </c>
      <c r="F32" s="109" t="str">
        <f>IFERROR(Density!F32*Equations!G$13,"")</f>
        <v/>
      </c>
      <c r="G32" s="109" t="str">
        <f>IFERROR(Density!G32*Equations!H$13,"")</f>
        <v/>
      </c>
      <c r="H32" s="110" t="str">
        <f>IFERROR(Density!H32*Equations!I$13,"")</f>
        <v/>
      </c>
      <c r="I32" s="136" t="str">
        <f>IFERROR(SUM(B32:H32)/('Site Description'!$C$33),"")</f>
        <v/>
      </c>
      <c r="K32" s="145" t="s">
        <v>78</v>
      </c>
      <c r="L32" s="94"/>
      <c r="M32" s="95">
        <f t="shared" ref="M32:S35" si="10">IFERROR(STDEV(C12,C32,C52,C72,C92,C112,C132,C152,C172,C192),0)</f>
        <v>0</v>
      </c>
      <c r="N32" s="96">
        <f t="shared" si="10"/>
        <v>0</v>
      </c>
      <c r="O32" s="96">
        <f t="shared" si="10"/>
        <v>0</v>
      </c>
      <c r="P32" s="109">
        <f t="shared" si="10"/>
        <v>0</v>
      </c>
      <c r="Q32" s="109">
        <f t="shared" si="10"/>
        <v>0</v>
      </c>
      <c r="R32" s="110">
        <f t="shared" si="10"/>
        <v>0</v>
      </c>
      <c r="S32" s="92">
        <f t="shared" si="10"/>
        <v>0</v>
      </c>
    </row>
    <row r="33" spans="1:19" x14ac:dyDescent="0.25">
      <c r="A33" s="112" t="s">
        <v>79</v>
      </c>
      <c r="B33" s="138"/>
      <c r="C33" s="95" t="str">
        <f>IFERROR(Density!C33*Equations!D$14,"")</f>
        <v/>
      </c>
      <c r="D33" s="96" t="str">
        <f>IFERROR(Density!D33*Equations!E$14,"")</f>
        <v/>
      </c>
      <c r="E33" s="96" t="str">
        <f>IFERROR(Density!E33*Equations!F$14,"")</f>
        <v/>
      </c>
      <c r="F33" s="96" t="str">
        <f>IFERROR(Density!F33*Equations!G$14,"")</f>
        <v/>
      </c>
      <c r="G33" s="96" t="str">
        <f>IFERROR(Density!G33*Equations!H$14,"")</f>
        <v/>
      </c>
      <c r="H33" s="97" t="str">
        <f>IFERROR(Density!H33*Equations!I$14,"")</f>
        <v/>
      </c>
      <c r="I33" s="136" t="str">
        <f>IFERROR(SUM(B33:H33)/('Site Description'!$C$33),"")</f>
        <v/>
      </c>
      <c r="K33" s="145" t="s">
        <v>79</v>
      </c>
      <c r="L33" s="94"/>
      <c r="M33" s="95">
        <f t="shared" si="10"/>
        <v>0</v>
      </c>
      <c r="N33" s="96">
        <f t="shared" si="10"/>
        <v>0</v>
      </c>
      <c r="O33" s="96">
        <f t="shared" si="10"/>
        <v>0</v>
      </c>
      <c r="P33" s="96">
        <f t="shared" si="10"/>
        <v>0</v>
      </c>
      <c r="Q33" s="96">
        <f t="shared" si="10"/>
        <v>0</v>
      </c>
      <c r="R33" s="97">
        <f t="shared" si="10"/>
        <v>0</v>
      </c>
      <c r="S33" s="92">
        <f t="shared" si="10"/>
        <v>0</v>
      </c>
    </row>
    <row r="34" spans="1:19" x14ac:dyDescent="0.25">
      <c r="A34" s="112" t="s">
        <v>80</v>
      </c>
      <c r="B34" s="138"/>
      <c r="C34" s="95" t="str">
        <f>IFERROR(Density!C34*Equations!D$15,"")</f>
        <v/>
      </c>
      <c r="D34" s="96" t="str">
        <f>IFERROR(Density!D34*Equations!E$15,"")</f>
        <v/>
      </c>
      <c r="E34" s="96" t="str">
        <f>IFERROR(Density!E34*Equations!F$15,"")</f>
        <v/>
      </c>
      <c r="F34" s="96" t="str">
        <f>IFERROR(Density!F34*Equations!G$15,"")</f>
        <v/>
      </c>
      <c r="G34" s="96" t="str">
        <f>IFERROR(Density!G34*Equations!H$15,"")</f>
        <v/>
      </c>
      <c r="H34" s="97" t="str">
        <f>IFERROR(Density!H34*Equations!I$15,"")</f>
        <v/>
      </c>
      <c r="I34" s="136" t="str">
        <f>IFERROR(SUM(B34:H34)/('Site Description'!$C$33),"")</f>
        <v/>
      </c>
      <c r="K34" s="146" t="s">
        <v>80</v>
      </c>
      <c r="L34" s="94"/>
      <c r="M34" s="95">
        <f t="shared" si="10"/>
        <v>0</v>
      </c>
      <c r="N34" s="96">
        <f t="shared" si="10"/>
        <v>0</v>
      </c>
      <c r="O34" s="96">
        <f t="shared" si="10"/>
        <v>0</v>
      </c>
      <c r="P34" s="96">
        <f t="shared" si="10"/>
        <v>0</v>
      </c>
      <c r="Q34" s="96">
        <f t="shared" si="10"/>
        <v>0</v>
      </c>
      <c r="R34" s="97">
        <f t="shared" si="10"/>
        <v>0</v>
      </c>
      <c r="S34" s="92">
        <f t="shared" si="10"/>
        <v>0</v>
      </c>
    </row>
    <row r="35" spans="1:19" x14ac:dyDescent="0.25">
      <c r="A35" s="111" t="s">
        <v>92</v>
      </c>
      <c r="B35" s="138"/>
      <c r="C35" s="95" t="str">
        <f>IFERROR(Density!C35*Equations!D$16,"")</f>
        <v/>
      </c>
      <c r="D35" s="96" t="str">
        <f>IFERROR(Density!D35*Equations!E$16,"")</f>
        <v/>
      </c>
      <c r="E35" s="96" t="str">
        <f>IFERROR(Density!E35*Equations!F$16,"")</f>
        <v/>
      </c>
      <c r="F35" s="96" t="str">
        <f>IFERROR(Density!F35*Equations!G$16,"")</f>
        <v/>
      </c>
      <c r="G35" s="96" t="str">
        <f>IFERROR(Density!G35*Equations!H$16,"")</f>
        <v/>
      </c>
      <c r="H35" s="97" t="str">
        <f>IFERROR(Density!H35*Equations!I$16,"")</f>
        <v/>
      </c>
      <c r="I35" s="136" t="str">
        <f>IFERROR(SUM(B35:H35)/('Site Description'!$C$33),"")</f>
        <v/>
      </c>
      <c r="K35" s="145" t="s">
        <v>92</v>
      </c>
      <c r="L35" s="94"/>
      <c r="M35" s="95">
        <f t="shared" si="10"/>
        <v>0</v>
      </c>
      <c r="N35" s="96">
        <f t="shared" si="10"/>
        <v>0</v>
      </c>
      <c r="O35" s="96">
        <f t="shared" si="10"/>
        <v>0</v>
      </c>
      <c r="P35" s="96">
        <f t="shared" si="10"/>
        <v>0</v>
      </c>
      <c r="Q35" s="96">
        <f t="shared" si="10"/>
        <v>0</v>
      </c>
      <c r="R35" s="97">
        <f t="shared" si="10"/>
        <v>0</v>
      </c>
      <c r="S35" s="92">
        <f t="shared" si="10"/>
        <v>0</v>
      </c>
    </row>
    <row r="36" spans="1:19" x14ac:dyDescent="0.25">
      <c r="A36" s="112"/>
      <c r="B36" s="139"/>
      <c r="C36" s="102"/>
      <c r="D36" s="103"/>
      <c r="E36" s="103"/>
      <c r="F36" s="103"/>
      <c r="G36" s="103"/>
      <c r="H36" s="104"/>
      <c r="I36" s="136"/>
      <c r="K36" s="145"/>
      <c r="L36" s="101"/>
      <c r="M36" s="102"/>
      <c r="N36" s="103"/>
      <c r="O36" s="103"/>
      <c r="P36" s="103"/>
      <c r="Q36" s="103"/>
      <c r="R36" s="104"/>
      <c r="S36" s="92"/>
    </row>
    <row r="37" spans="1:19" x14ac:dyDescent="0.25">
      <c r="A37" s="112"/>
      <c r="B37" s="138"/>
      <c r="C37" s="95" t="str">
        <f>IFERROR(Density!C37*Equations!D$18,"")</f>
        <v/>
      </c>
      <c r="D37" s="96" t="str">
        <f>IFERROR(Density!D37*Equations!E$18,"")</f>
        <v/>
      </c>
      <c r="E37" s="96" t="str">
        <f>IFERROR(Density!E37*Equations!F$18,"")</f>
        <v/>
      </c>
      <c r="F37" s="96" t="str">
        <f>IFERROR(Density!F37*Equations!G$18,"")</f>
        <v/>
      </c>
      <c r="G37" s="96" t="str">
        <f>IFERROR(Density!G37*Equations!H$18,"")</f>
        <v/>
      </c>
      <c r="H37" s="97" t="str">
        <f>IFERROR(Density!H37*Equations!I$18,"")</f>
        <v/>
      </c>
      <c r="I37" s="136" t="str">
        <f>IFERROR(SUM(B37:H37)/('Site Description'!$C$33),"")</f>
        <v/>
      </c>
      <c r="K37" s="145"/>
      <c r="L37" s="94"/>
      <c r="M37" s="95">
        <f t="shared" ref="M37:S38" si="11">IFERROR(STDEV(C17,C37,C57,C77,C97,C117,C137,C157,C177,C197),0)</f>
        <v>0</v>
      </c>
      <c r="N37" s="96">
        <f t="shared" si="11"/>
        <v>0</v>
      </c>
      <c r="O37" s="96">
        <f t="shared" si="11"/>
        <v>0</v>
      </c>
      <c r="P37" s="96">
        <f t="shared" si="11"/>
        <v>0</v>
      </c>
      <c r="Q37" s="96">
        <f t="shared" si="11"/>
        <v>0</v>
      </c>
      <c r="R37" s="97">
        <f t="shared" si="11"/>
        <v>0</v>
      </c>
      <c r="S37" s="92">
        <f t="shared" si="11"/>
        <v>0</v>
      </c>
    </row>
    <row r="38" spans="1:19" ht="14.4" thickBot="1" x14ac:dyDescent="0.3">
      <c r="A38" s="112"/>
      <c r="B38" s="138"/>
      <c r="C38" s="95" t="str">
        <f>IFERROR(Density!C38*Equations!D$19,"")</f>
        <v/>
      </c>
      <c r="D38" s="96" t="str">
        <f>IFERROR(Density!D38*Equations!E$19,"")</f>
        <v/>
      </c>
      <c r="E38" s="96" t="str">
        <f>IFERROR(Density!E38*Equations!F$19,"")</f>
        <v/>
      </c>
      <c r="F38" s="96" t="str">
        <f>IFERROR(Density!F38*Equations!G$19,"")</f>
        <v/>
      </c>
      <c r="G38" s="96" t="str">
        <f>IFERROR(Density!G38*Equations!H$19,"")</f>
        <v/>
      </c>
      <c r="H38" s="97" t="str">
        <f>IFERROR(Density!H38*Equations!I$19,"")</f>
        <v/>
      </c>
      <c r="I38" s="136" t="str">
        <f>IFERROR(SUM(B38:H38)/('Site Description'!$C$33),"")</f>
        <v/>
      </c>
      <c r="K38" s="147"/>
      <c r="L38" s="117"/>
      <c r="M38" s="118">
        <f t="shared" si="11"/>
        <v>0</v>
      </c>
      <c r="N38" s="119">
        <f t="shared" si="11"/>
        <v>0</v>
      </c>
      <c r="O38" s="119">
        <f t="shared" si="11"/>
        <v>0</v>
      </c>
      <c r="P38" s="119">
        <f t="shared" si="11"/>
        <v>0</v>
      </c>
      <c r="Q38" s="119">
        <f t="shared" si="11"/>
        <v>0</v>
      </c>
      <c r="R38" s="120">
        <f t="shared" si="11"/>
        <v>0</v>
      </c>
      <c r="S38" s="92">
        <f t="shared" si="11"/>
        <v>0</v>
      </c>
    </row>
    <row r="39" spans="1:19" ht="16.8" thickBot="1" x14ac:dyDescent="0.3">
      <c r="A39" s="140" t="s">
        <v>134</v>
      </c>
      <c r="B39" s="124" t="str">
        <f>IFERROR(SUM(B24:B38)/('Site Description'!$C$33),"")</f>
        <v/>
      </c>
      <c r="C39" s="125" t="str">
        <f>IFERROR(SUM(C24:C38)/('Site Description'!$C$33),"")</f>
        <v/>
      </c>
      <c r="D39" s="126" t="str">
        <f>IFERROR(SUM(D24:D38)/('Site Description'!$C$33),"")</f>
        <v/>
      </c>
      <c r="E39" s="126" t="str">
        <f>IFERROR(SUM(E24:E38)/('Site Description'!$C$33),"")</f>
        <v/>
      </c>
      <c r="F39" s="126" t="str">
        <f>IFERROR(SUM(F24:F38)/('Site Description'!$C$33),"")</f>
        <v/>
      </c>
      <c r="G39" s="126" t="str">
        <f>IFERROR(SUM(G24:G38)/('Site Description'!$C$33),"")</f>
        <v/>
      </c>
      <c r="H39" s="127" t="str">
        <f>IFERROR(SUM(H24:H38)/('Site Description'!$C$33),"")</f>
        <v/>
      </c>
      <c r="I39" s="141" t="str">
        <f>IF(SUM(B39:H39)&gt;0,SUM(B39:H39),"")</f>
        <v/>
      </c>
      <c r="K39" s="140" t="s">
        <v>134</v>
      </c>
      <c r="L39" s="124" t="e">
        <f t="shared" ref="L39:S39" si="12">STDEV(B19,B39,B59,B79,B99,B119,B139,B159,B179,B199)</f>
        <v>#DIV/0!</v>
      </c>
      <c r="M39" s="125" t="e">
        <f t="shared" si="12"/>
        <v>#DIV/0!</v>
      </c>
      <c r="N39" s="126" t="e">
        <f t="shared" si="12"/>
        <v>#DIV/0!</v>
      </c>
      <c r="O39" s="126" t="e">
        <f t="shared" si="12"/>
        <v>#DIV/0!</v>
      </c>
      <c r="P39" s="126" t="e">
        <f t="shared" si="12"/>
        <v>#DIV/0!</v>
      </c>
      <c r="Q39" s="126" t="e">
        <f t="shared" si="12"/>
        <v>#DIV/0!</v>
      </c>
      <c r="R39" s="126" t="e">
        <f t="shared" si="12"/>
        <v>#DIV/0!</v>
      </c>
      <c r="S39" s="128" t="e">
        <f t="shared" si="12"/>
        <v>#DIV/0!</v>
      </c>
    </row>
    <row r="40" spans="1:19" ht="14.4" thickBot="1" x14ac:dyDescent="0.3"/>
    <row r="41" spans="1:19" ht="15" thickBot="1" x14ac:dyDescent="0.35">
      <c r="A41" s="329" t="s">
        <v>34</v>
      </c>
      <c r="B41" s="330"/>
      <c r="C41" s="330"/>
      <c r="D41" s="330"/>
      <c r="E41" s="330"/>
      <c r="F41" s="330"/>
      <c r="G41" s="330"/>
      <c r="H41" s="71"/>
      <c r="I41" s="72"/>
      <c r="K41" s="130"/>
      <c r="L41" s="73"/>
      <c r="M41" s="73"/>
      <c r="N41" s="73"/>
      <c r="O41" s="73"/>
      <c r="P41" s="73"/>
      <c r="Q41" s="73"/>
      <c r="R41" s="73"/>
      <c r="S41" s="73"/>
    </row>
    <row r="42" spans="1:19" ht="14.4" x14ac:dyDescent="0.3">
      <c r="A42" s="132"/>
      <c r="B42" s="47" t="s">
        <v>55</v>
      </c>
      <c r="C42" s="331" t="s">
        <v>103</v>
      </c>
      <c r="D42" s="332"/>
      <c r="E42" s="332"/>
      <c r="F42" s="332"/>
      <c r="G42" s="332"/>
      <c r="H42" s="335"/>
      <c r="I42" s="78" t="s">
        <v>43</v>
      </c>
      <c r="K42" s="131"/>
      <c r="L42" s="76"/>
      <c r="M42" s="76"/>
      <c r="N42" s="76"/>
      <c r="O42" s="76"/>
      <c r="P42" s="76"/>
      <c r="Q42" s="76"/>
      <c r="R42" s="76"/>
      <c r="S42" s="76"/>
    </row>
    <row r="43" spans="1:19" ht="16.2" x14ac:dyDescent="0.25">
      <c r="A43" s="133" t="s">
        <v>31</v>
      </c>
      <c r="B43" s="47" t="s">
        <v>99</v>
      </c>
      <c r="C43" s="48" t="s">
        <v>67</v>
      </c>
      <c r="D43" s="48" t="s">
        <v>68</v>
      </c>
      <c r="E43" s="48" t="s">
        <v>69</v>
      </c>
      <c r="F43" s="48" t="s">
        <v>70</v>
      </c>
      <c r="G43" s="48" t="s">
        <v>71</v>
      </c>
      <c r="H43" s="49" t="s">
        <v>72</v>
      </c>
      <c r="I43" s="81" t="s">
        <v>133</v>
      </c>
      <c r="K43" s="131"/>
      <c r="L43" s="76"/>
      <c r="M43" s="76"/>
      <c r="N43" s="76"/>
      <c r="O43" s="76"/>
      <c r="P43" s="76"/>
      <c r="Q43" s="76"/>
      <c r="R43" s="76"/>
      <c r="S43" s="76"/>
    </row>
    <row r="44" spans="1:19" x14ac:dyDescent="0.25">
      <c r="A44" s="82" t="s">
        <v>22</v>
      </c>
      <c r="B44" s="135"/>
      <c r="C44" s="89" t="str">
        <f>IFERROR(Density!C44*Equations!D$5,"")</f>
        <v/>
      </c>
      <c r="D44" s="90" t="str">
        <f>IFERROR(Density!D44*Equations!E$5,"")</f>
        <v/>
      </c>
      <c r="E44" s="90" t="str">
        <f>IFERROR(Density!E44*Equations!F$5,"")</f>
        <v/>
      </c>
      <c r="F44" s="90" t="str">
        <f>IFERROR(Density!F44*Equations!G$5,"")</f>
        <v/>
      </c>
      <c r="G44" s="90" t="str">
        <f>IFERROR(Density!G44*Equations!H$5,"")</f>
        <v/>
      </c>
      <c r="H44" s="91" t="str">
        <f>IFERROR(Density!H44*Equations!I$5,"")</f>
        <v/>
      </c>
      <c r="I44" s="136" t="str">
        <f>IFERROR(SUM(B44:H44)/('Site Description'!$D$33),"")</f>
        <v/>
      </c>
    </row>
    <row r="45" spans="1:19" x14ac:dyDescent="0.25">
      <c r="A45" s="82" t="s">
        <v>30</v>
      </c>
      <c r="B45" s="138"/>
      <c r="C45" s="95" t="str">
        <f>IFERROR(Density!C45*Equations!D$6,"")</f>
        <v/>
      </c>
      <c r="D45" s="96" t="str">
        <f>IFERROR(Density!D45*Equations!E$6,"")</f>
        <v/>
      </c>
      <c r="E45" s="96" t="str">
        <f>IFERROR(Density!E45*Equations!F$6,"")</f>
        <v/>
      </c>
      <c r="F45" s="96" t="str">
        <f>IFERROR(Density!F45*Equations!G$6,"")</f>
        <v/>
      </c>
      <c r="G45" s="96" t="str">
        <f>IFERROR(Density!G45*Equations!H$6,"")</f>
        <v/>
      </c>
      <c r="H45" s="97" t="str">
        <f>IFERROR(Density!H45*Equations!I$6,"")</f>
        <v/>
      </c>
      <c r="I45" s="136" t="str">
        <f>IFERROR(SUM(B45:H45)/('Site Description'!$D$33),"")</f>
        <v/>
      </c>
    </row>
    <row r="46" spans="1:19" x14ac:dyDescent="0.25">
      <c r="A46" s="82" t="s">
        <v>64</v>
      </c>
      <c r="B46" s="138"/>
      <c r="C46" s="95" t="str">
        <f>IFERROR(Density!C46*Equations!D$7,"")</f>
        <v/>
      </c>
      <c r="D46" s="96" t="str">
        <f>IFERROR(Density!D46*Equations!E$7,"")</f>
        <v/>
      </c>
      <c r="E46" s="96" t="str">
        <f>IFERROR(Density!E46*Equations!F$7,"")</f>
        <v/>
      </c>
      <c r="F46" s="96" t="str">
        <f>IFERROR(Density!F46*Equations!G$7,"")</f>
        <v/>
      </c>
      <c r="G46" s="96" t="str">
        <f>IFERROR(Density!G46*Equations!H$7,"")</f>
        <v/>
      </c>
      <c r="H46" s="97" t="str">
        <f>IFERROR(Density!H46*Equations!I$7,"")</f>
        <v/>
      </c>
      <c r="I46" s="136" t="str">
        <f>IFERROR(SUM(B46:H46)/('Site Description'!$D$33),"")</f>
        <v/>
      </c>
    </row>
    <row r="47" spans="1:19" x14ac:dyDescent="0.25">
      <c r="A47" s="82" t="s">
        <v>65</v>
      </c>
      <c r="B47" s="138"/>
      <c r="C47" s="95" t="str">
        <f>IFERROR(Density!C47*Equations!D$8,"")</f>
        <v/>
      </c>
      <c r="D47" s="96" t="str">
        <f>IFERROR(Density!D47*Equations!E$8,"")</f>
        <v/>
      </c>
      <c r="E47" s="96" t="str">
        <f>IFERROR(Density!E47*Equations!F$8,"")</f>
        <v/>
      </c>
      <c r="F47" s="96" t="str">
        <f>IFERROR(Density!F47*Equations!G$8,"")</f>
        <v/>
      </c>
      <c r="G47" s="96" t="str">
        <f>IFERROR(Density!G47*Equations!H$8,"")</f>
        <v/>
      </c>
      <c r="H47" s="97" t="str">
        <f>IFERROR(Density!H47*Equations!I$8,"")</f>
        <v/>
      </c>
      <c r="I47" s="136" t="str">
        <f>IFERROR(SUM(B47:H47)/('Site Description'!$D$33),"")</f>
        <v/>
      </c>
    </row>
    <row r="48" spans="1:19" x14ac:dyDescent="0.25">
      <c r="A48" s="82"/>
      <c r="B48" s="139"/>
      <c r="C48" s="102"/>
      <c r="D48" s="103"/>
      <c r="E48" s="103"/>
      <c r="F48" s="103"/>
      <c r="G48" s="103"/>
      <c r="H48" s="104"/>
      <c r="I48" s="136"/>
    </row>
    <row r="49" spans="1:19" x14ac:dyDescent="0.25">
      <c r="A49" s="105" t="s">
        <v>77</v>
      </c>
      <c r="B49" s="138"/>
      <c r="C49" s="95" t="str">
        <f>IFERROR(Density!C49*Equations!D$10,"")</f>
        <v/>
      </c>
      <c r="D49" s="96" t="str">
        <f>IFERROR(Density!D49*Equations!E$10,"")</f>
        <v/>
      </c>
      <c r="E49" s="96" t="str">
        <f>IFERROR(Density!E49*Equations!F$10,"")</f>
        <v/>
      </c>
      <c r="F49" s="96" t="str">
        <f>IFERROR(Density!F49*Equations!G$10,"")</f>
        <v/>
      </c>
      <c r="G49" s="109" t="str">
        <f>IFERROR(Density!G49*Equations!H$10,"")</f>
        <v/>
      </c>
      <c r="H49" s="110" t="str">
        <f>IFERROR(Density!H49*Equations!I$10,"")</f>
        <v/>
      </c>
      <c r="I49" s="136" t="str">
        <f>IFERROR(SUM(B49:H49)/('Site Description'!$D$33),"")</f>
        <v/>
      </c>
    </row>
    <row r="50" spans="1:19" x14ac:dyDescent="0.25">
      <c r="A50" s="105" t="s">
        <v>88</v>
      </c>
      <c r="B50" s="138"/>
      <c r="C50" s="95" t="str">
        <f>IFERROR(Density!C50*Equations!D$11,"")</f>
        <v/>
      </c>
      <c r="D50" s="96" t="str">
        <f>IFERROR(Density!D50*Equations!E$11,"")</f>
        <v/>
      </c>
      <c r="E50" s="96" t="str">
        <f>IFERROR(Density!E50*Equations!F$11,"")</f>
        <v/>
      </c>
      <c r="F50" s="96" t="str">
        <f>IFERROR(Density!F50*Equations!G$11,"")</f>
        <v/>
      </c>
      <c r="G50" s="109" t="str">
        <f>IFERROR(Density!G50*Equations!H$11,"")</f>
        <v/>
      </c>
      <c r="H50" s="110" t="str">
        <f>IFERROR(Density!H50*Equations!I$11,"")</f>
        <v/>
      </c>
      <c r="I50" s="136" t="str">
        <f>IFERROR(SUM(B50:H50)/('Site Description'!$D$33),"")</f>
        <v/>
      </c>
    </row>
    <row r="51" spans="1:19" x14ac:dyDescent="0.25">
      <c r="A51" s="111"/>
      <c r="B51" s="139"/>
      <c r="C51" s="102"/>
      <c r="D51" s="103"/>
      <c r="E51" s="103"/>
      <c r="F51" s="103"/>
      <c r="G51" s="103"/>
      <c r="H51" s="104"/>
      <c r="I51" s="136"/>
    </row>
    <row r="52" spans="1:19" x14ac:dyDescent="0.25">
      <c r="A52" s="112" t="s">
        <v>78</v>
      </c>
      <c r="B52" s="138"/>
      <c r="C52" s="95" t="str">
        <f>IFERROR(Density!C52*Equations!D$13,"")</f>
        <v/>
      </c>
      <c r="D52" s="96" t="str">
        <f>IFERROR(Density!D52*Equations!E$13,"")</f>
        <v/>
      </c>
      <c r="E52" s="96" t="str">
        <f>IFERROR(Density!E52*Equations!F$13,"")</f>
        <v/>
      </c>
      <c r="F52" s="109" t="str">
        <f>IFERROR(Density!F52*Equations!G$13,"")</f>
        <v/>
      </c>
      <c r="G52" s="109" t="str">
        <f>IFERROR(Density!G52*Equations!H$13,"")</f>
        <v/>
      </c>
      <c r="H52" s="110" t="str">
        <f>IFERROR(Density!H52*Equations!I$13,"")</f>
        <v/>
      </c>
      <c r="I52" s="136" t="str">
        <f>IFERROR(SUM(B52:H52)/('Site Description'!$D$33),"")</f>
        <v/>
      </c>
    </row>
    <row r="53" spans="1:19" x14ac:dyDescent="0.25">
      <c r="A53" s="112" t="s">
        <v>79</v>
      </c>
      <c r="B53" s="138"/>
      <c r="C53" s="95" t="str">
        <f>IFERROR(Density!C53*Equations!D$14,"")</f>
        <v/>
      </c>
      <c r="D53" s="96" t="str">
        <f>IFERROR(Density!D53*Equations!E$14,"")</f>
        <v/>
      </c>
      <c r="E53" s="96" t="str">
        <f>IFERROR(Density!E53*Equations!F$14,"")</f>
        <v/>
      </c>
      <c r="F53" s="96" t="str">
        <f>IFERROR(Density!F53*Equations!G$14,"")</f>
        <v/>
      </c>
      <c r="G53" s="96" t="str">
        <f>IFERROR(Density!G53*Equations!H$14,"")</f>
        <v/>
      </c>
      <c r="H53" s="97" t="str">
        <f>IFERROR(Density!H53*Equations!I$14,"")</f>
        <v/>
      </c>
      <c r="I53" s="136" t="str">
        <f>IFERROR(SUM(B53:H53)/('Site Description'!$D$33),"")</f>
        <v/>
      </c>
    </row>
    <row r="54" spans="1:19" x14ac:dyDescent="0.25">
      <c r="A54" s="112" t="s">
        <v>80</v>
      </c>
      <c r="B54" s="138"/>
      <c r="C54" s="95" t="str">
        <f>IFERROR(Density!C54*Equations!D$15,"")</f>
        <v/>
      </c>
      <c r="D54" s="96" t="str">
        <f>IFERROR(Density!D54*Equations!E$15,"")</f>
        <v/>
      </c>
      <c r="E54" s="96" t="str">
        <f>IFERROR(Density!E54*Equations!F$15,"")</f>
        <v/>
      </c>
      <c r="F54" s="96" t="str">
        <f>IFERROR(Density!F54*Equations!G$15,"")</f>
        <v/>
      </c>
      <c r="G54" s="96" t="str">
        <f>IFERROR(Density!G54*Equations!H$15,"")</f>
        <v/>
      </c>
      <c r="H54" s="97" t="str">
        <f>IFERROR(Density!H54*Equations!I$15,"")</f>
        <v/>
      </c>
      <c r="I54" s="136" t="str">
        <f>IFERROR(SUM(B54:H54)/('Site Description'!$D$33),"")</f>
        <v/>
      </c>
    </row>
    <row r="55" spans="1:19" x14ac:dyDescent="0.25">
      <c r="A55" s="111" t="s">
        <v>92</v>
      </c>
      <c r="B55" s="138"/>
      <c r="C55" s="95" t="str">
        <f>IFERROR(Density!C55*Equations!D$16,"")</f>
        <v/>
      </c>
      <c r="D55" s="96" t="str">
        <f>IFERROR(Density!D55*Equations!E$16,"")</f>
        <v/>
      </c>
      <c r="E55" s="96" t="str">
        <f>IFERROR(Density!E55*Equations!F$16,"")</f>
        <v/>
      </c>
      <c r="F55" s="96" t="str">
        <f>IFERROR(Density!F55*Equations!G$16,"")</f>
        <v/>
      </c>
      <c r="G55" s="96" t="str">
        <f>IFERROR(Density!G55*Equations!H$16,"")</f>
        <v/>
      </c>
      <c r="H55" s="97" t="str">
        <f>IFERROR(Density!H55*Equations!I$16,"")</f>
        <v/>
      </c>
      <c r="I55" s="136" t="str">
        <f>IFERROR(SUM(B55:H55)/('Site Description'!$D$33),"")</f>
        <v/>
      </c>
    </row>
    <row r="56" spans="1:19" x14ac:dyDescent="0.25">
      <c r="A56" s="112"/>
      <c r="B56" s="139"/>
      <c r="C56" s="102"/>
      <c r="D56" s="103"/>
      <c r="E56" s="103"/>
      <c r="F56" s="103"/>
      <c r="G56" s="103"/>
      <c r="H56" s="104"/>
      <c r="I56" s="136"/>
    </row>
    <row r="57" spans="1:19" x14ac:dyDescent="0.25">
      <c r="A57" s="112"/>
      <c r="B57" s="138"/>
      <c r="C57" s="95" t="str">
        <f>IFERROR(Density!C57*Equations!D$18,"")</f>
        <v/>
      </c>
      <c r="D57" s="96" t="str">
        <f>IFERROR(Density!D57*Equations!E$18,"")</f>
        <v/>
      </c>
      <c r="E57" s="96" t="str">
        <f>IFERROR(Density!E57*Equations!F$18,"")</f>
        <v/>
      </c>
      <c r="F57" s="96" t="str">
        <f>IFERROR(Density!F57*Equations!G$18,"")</f>
        <v/>
      </c>
      <c r="G57" s="96" t="str">
        <f>IFERROR(Density!G57*Equations!H$18,"")</f>
        <v/>
      </c>
      <c r="H57" s="97" t="str">
        <f>IFERROR(Density!H57*Equations!I$18,"")</f>
        <v/>
      </c>
      <c r="I57" s="136" t="str">
        <f>IFERROR(SUM(B57:H57)/('Site Description'!$D$33),"")</f>
        <v/>
      </c>
    </row>
    <row r="58" spans="1:19" ht="14.4" thickBot="1" x14ac:dyDescent="0.3">
      <c r="A58" s="112"/>
      <c r="B58" s="138"/>
      <c r="C58" s="95" t="str">
        <f>IFERROR(Density!C58*Equations!D$19,"")</f>
        <v/>
      </c>
      <c r="D58" s="96" t="str">
        <f>IFERROR(Density!D58*Equations!E$19,"")</f>
        <v/>
      </c>
      <c r="E58" s="96" t="str">
        <f>IFERROR(Density!E58*Equations!F$19,"")</f>
        <v/>
      </c>
      <c r="F58" s="96" t="str">
        <f>IFERROR(Density!F58*Equations!G$19,"")</f>
        <v/>
      </c>
      <c r="G58" s="96" t="str">
        <f>IFERROR(Density!G58*Equations!H$19,"")</f>
        <v/>
      </c>
      <c r="H58" s="97" t="str">
        <f>IFERROR(Density!H58*Equations!I$19,"")</f>
        <v/>
      </c>
      <c r="I58" s="136" t="str">
        <f>IFERROR(SUM(B58:H58)/('Site Description'!$D$33),"")</f>
        <v/>
      </c>
    </row>
    <row r="59" spans="1:19" ht="17.399999999999999" thickBot="1" x14ac:dyDescent="0.35">
      <c r="A59" s="140" t="s">
        <v>134</v>
      </c>
      <c r="B59" s="124" t="str">
        <f>IFERROR(SUM(B44:B58)/('Site Description'!$D$33),"")</f>
        <v/>
      </c>
      <c r="C59" s="125" t="str">
        <f>IFERROR(SUM(C44:C58)/('Site Description'!$D$33),"")</f>
        <v/>
      </c>
      <c r="D59" s="126" t="str">
        <f>IFERROR(SUM(D44:D58)/('Site Description'!$D$33),"")</f>
        <v/>
      </c>
      <c r="E59" s="126" t="str">
        <f>IFERROR(SUM(E44:E58)/('Site Description'!$D$33),"")</f>
        <v/>
      </c>
      <c r="F59" s="126" t="str">
        <f>IFERROR(SUM(F44:F58)/('Site Description'!$D$33),"")</f>
        <v/>
      </c>
      <c r="G59" s="126" t="str">
        <f>IFERROR(SUM(G44:G58)/('Site Description'!$D$33),"")</f>
        <v/>
      </c>
      <c r="H59" s="127" t="str">
        <f>IFERROR(SUM(H44:H58)/('Site Description'!$D$33),"")</f>
        <v/>
      </c>
      <c r="I59" s="141" t="str">
        <f>IF(SUM(B59:H59)&gt;0,SUM(B59:H59),"")</f>
        <v/>
      </c>
      <c r="K59" s="130"/>
      <c r="L59" s="73"/>
      <c r="M59" s="73"/>
      <c r="N59" s="73"/>
      <c r="O59" s="73"/>
      <c r="P59" s="73"/>
      <c r="Q59" s="73"/>
      <c r="R59" s="73"/>
      <c r="S59" s="73"/>
    </row>
    <row r="60" spans="1:19" ht="14.4" thickBot="1" x14ac:dyDescent="0.3">
      <c r="K60" s="131"/>
      <c r="L60" s="76"/>
      <c r="M60" s="76"/>
      <c r="N60" s="76"/>
      <c r="O60" s="76"/>
      <c r="P60" s="76"/>
      <c r="Q60" s="76"/>
      <c r="R60" s="76"/>
      <c r="S60" s="76"/>
    </row>
    <row r="61" spans="1:19" ht="15" thickBot="1" x14ac:dyDescent="0.35">
      <c r="A61" s="329" t="s">
        <v>35</v>
      </c>
      <c r="B61" s="330"/>
      <c r="C61" s="330"/>
      <c r="D61" s="330"/>
      <c r="E61" s="330"/>
      <c r="F61" s="330"/>
      <c r="G61" s="330"/>
      <c r="H61" s="71"/>
      <c r="I61" s="72"/>
      <c r="K61" s="131"/>
      <c r="L61" s="76"/>
      <c r="M61" s="76"/>
      <c r="N61" s="76"/>
      <c r="O61" s="76"/>
      <c r="P61" s="76"/>
      <c r="Q61" s="76"/>
      <c r="R61" s="76"/>
      <c r="S61" s="76"/>
    </row>
    <row r="62" spans="1:19" ht="14.4" x14ac:dyDescent="0.3">
      <c r="A62" s="132"/>
      <c r="B62" s="47" t="s">
        <v>55</v>
      </c>
      <c r="C62" s="331" t="s">
        <v>103</v>
      </c>
      <c r="D62" s="332"/>
      <c r="E62" s="332"/>
      <c r="F62" s="332"/>
      <c r="G62" s="332"/>
      <c r="H62" s="335"/>
      <c r="I62" s="78" t="s">
        <v>43</v>
      </c>
    </row>
    <row r="63" spans="1:19" ht="16.2" x14ac:dyDescent="0.25">
      <c r="A63" s="133" t="s">
        <v>31</v>
      </c>
      <c r="B63" s="47" t="s">
        <v>99</v>
      </c>
      <c r="C63" s="48" t="s">
        <v>67</v>
      </c>
      <c r="D63" s="48" t="s">
        <v>68</v>
      </c>
      <c r="E63" s="48" t="s">
        <v>69</v>
      </c>
      <c r="F63" s="48" t="s">
        <v>70</v>
      </c>
      <c r="G63" s="48" t="s">
        <v>71</v>
      </c>
      <c r="H63" s="49" t="s">
        <v>72</v>
      </c>
      <c r="I63" s="81" t="s">
        <v>133</v>
      </c>
    </row>
    <row r="64" spans="1:19" x14ac:dyDescent="0.25">
      <c r="A64" s="82" t="s">
        <v>22</v>
      </c>
      <c r="B64" s="135"/>
      <c r="C64" s="89" t="str">
        <f>IFERROR(Density!C64*Equations!D$5,"")</f>
        <v/>
      </c>
      <c r="D64" s="90" t="str">
        <f>IFERROR(Density!D64*Equations!E$5,"")</f>
        <v/>
      </c>
      <c r="E64" s="90" t="str">
        <f>IFERROR(Density!E64*Equations!F$5,"")</f>
        <v/>
      </c>
      <c r="F64" s="90" t="str">
        <f>IFERROR(Density!F64*Equations!G$5,"")</f>
        <v/>
      </c>
      <c r="G64" s="90" t="str">
        <f>IFERROR(Density!G64*Equations!H$5,"")</f>
        <v/>
      </c>
      <c r="H64" s="91" t="str">
        <f>IFERROR(Density!H64*Equations!I$5,"")</f>
        <v/>
      </c>
      <c r="I64" s="136" t="str">
        <f>IFERROR(SUM(B64:H64)/('Site Description'!$E$33),"")</f>
        <v/>
      </c>
    </row>
    <row r="65" spans="1:19" x14ac:dyDescent="0.25">
      <c r="A65" s="82" t="s">
        <v>30</v>
      </c>
      <c r="B65" s="138"/>
      <c r="C65" s="95" t="str">
        <f>IFERROR(Density!C65*Equations!D$6,"")</f>
        <v/>
      </c>
      <c r="D65" s="96" t="str">
        <f>IFERROR(Density!D65*Equations!E$6,"")</f>
        <v/>
      </c>
      <c r="E65" s="96" t="str">
        <f>IFERROR(Density!E65*Equations!F$6,"")</f>
        <v/>
      </c>
      <c r="F65" s="96" t="str">
        <f>IFERROR(Density!F65*Equations!G$6,"")</f>
        <v/>
      </c>
      <c r="G65" s="96" t="str">
        <f>IFERROR(Density!G65*Equations!H$6,"")</f>
        <v/>
      </c>
      <c r="H65" s="97" t="str">
        <f>IFERROR(Density!H65*Equations!I$6,"")</f>
        <v/>
      </c>
      <c r="I65" s="136" t="str">
        <f>IFERROR(SUM(B65:H65)/('Site Description'!$E$33),"")</f>
        <v/>
      </c>
    </row>
    <row r="66" spans="1:19" x14ac:dyDescent="0.25">
      <c r="A66" s="82" t="s">
        <v>64</v>
      </c>
      <c r="B66" s="138"/>
      <c r="C66" s="95" t="str">
        <f>IFERROR(Density!C66*Equations!D$7,"")</f>
        <v/>
      </c>
      <c r="D66" s="96" t="str">
        <f>IFERROR(Density!D66*Equations!E$7,"")</f>
        <v/>
      </c>
      <c r="E66" s="96" t="str">
        <f>IFERROR(Density!E66*Equations!F$7,"")</f>
        <v/>
      </c>
      <c r="F66" s="96" t="str">
        <f>IFERROR(Density!F66*Equations!G$7,"")</f>
        <v/>
      </c>
      <c r="G66" s="96" t="str">
        <f>IFERROR(Density!G66*Equations!H$7,"")</f>
        <v/>
      </c>
      <c r="H66" s="97" t="str">
        <f>IFERROR(Density!H66*Equations!I$7,"")</f>
        <v/>
      </c>
      <c r="I66" s="136" t="str">
        <f>IFERROR(SUM(B66:H66)/('Site Description'!$E$33),"")</f>
        <v/>
      </c>
    </row>
    <row r="67" spans="1:19" x14ac:dyDescent="0.25">
      <c r="A67" s="82" t="s">
        <v>65</v>
      </c>
      <c r="B67" s="138"/>
      <c r="C67" s="95" t="str">
        <f>IFERROR(Density!C67*Equations!D$8,"")</f>
        <v/>
      </c>
      <c r="D67" s="96" t="str">
        <f>IFERROR(Density!D67*Equations!E$8,"")</f>
        <v/>
      </c>
      <c r="E67" s="96" t="str">
        <f>IFERROR(Density!E67*Equations!F$8,"")</f>
        <v/>
      </c>
      <c r="F67" s="96" t="str">
        <f>IFERROR(Density!F67*Equations!G$8,"")</f>
        <v/>
      </c>
      <c r="G67" s="96" t="str">
        <f>IFERROR(Density!G67*Equations!H$8,"")</f>
        <v/>
      </c>
      <c r="H67" s="97" t="str">
        <f>IFERROR(Density!H67*Equations!I$8,"")</f>
        <v/>
      </c>
      <c r="I67" s="136" t="str">
        <f>IFERROR(SUM(B67:H67)/('Site Description'!$E$33),"")</f>
        <v/>
      </c>
    </row>
    <row r="68" spans="1:19" x14ac:dyDescent="0.25">
      <c r="A68" s="82"/>
      <c r="B68" s="139"/>
      <c r="C68" s="102"/>
      <c r="D68" s="103"/>
      <c r="E68" s="103"/>
      <c r="F68" s="103"/>
      <c r="G68" s="103"/>
      <c r="H68" s="104"/>
      <c r="I68" s="136"/>
    </row>
    <row r="69" spans="1:19" x14ac:dyDescent="0.25">
      <c r="A69" s="105" t="s">
        <v>77</v>
      </c>
      <c r="B69" s="138"/>
      <c r="C69" s="95" t="str">
        <f>IFERROR(Density!C69*Equations!D$10,"")</f>
        <v/>
      </c>
      <c r="D69" s="96" t="str">
        <f>IFERROR(Density!D69*Equations!E$10,"")</f>
        <v/>
      </c>
      <c r="E69" s="96" t="str">
        <f>IFERROR(Density!E69*Equations!F$10,"")</f>
        <v/>
      </c>
      <c r="F69" s="96" t="str">
        <f>IFERROR(Density!F69*Equations!G$10,"")</f>
        <v/>
      </c>
      <c r="G69" s="109" t="str">
        <f>IFERROR(Density!G69*Equations!H$10,"")</f>
        <v/>
      </c>
      <c r="H69" s="110" t="str">
        <f>IFERROR(Density!H69*Equations!I$10,"")</f>
        <v/>
      </c>
      <c r="I69" s="136" t="str">
        <f>IFERROR(SUM(B69:H69)/('Site Description'!$E$33),"")</f>
        <v/>
      </c>
    </row>
    <row r="70" spans="1:19" x14ac:dyDescent="0.25">
      <c r="A70" s="105" t="s">
        <v>88</v>
      </c>
      <c r="B70" s="138"/>
      <c r="C70" s="95" t="str">
        <f>IFERROR(Density!C70*Equations!D$11,"")</f>
        <v/>
      </c>
      <c r="D70" s="96" t="str">
        <f>IFERROR(Density!D70*Equations!E$11,"")</f>
        <v/>
      </c>
      <c r="E70" s="96" t="str">
        <f>IFERROR(Density!E70*Equations!F$11,"")</f>
        <v/>
      </c>
      <c r="F70" s="96" t="str">
        <f>IFERROR(Density!F70*Equations!G$11,"")</f>
        <v/>
      </c>
      <c r="G70" s="109" t="str">
        <f>IFERROR(Density!G70*Equations!H$11,"")</f>
        <v/>
      </c>
      <c r="H70" s="110" t="str">
        <f>IFERROR(Density!H70*Equations!I$11,"")</f>
        <v/>
      </c>
      <c r="I70" s="136" t="str">
        <f>IFERROR(SUM(B70:H70)/('Site Description'!$E$33),"")</f>
        <v/>
      </c>
    </row>
    <row r="71" spans="1:19" x14ac:dyDescent="0.25">
      <c r="A71" s="111"/>
      <c r="B71" s="139"/>
      <c r="C71" s="102"/>
      <c r="D71" s="103"/>
      <c r="E71" s="103"/>
      <c r="F71" s="103"/>
      <c r="G71" s="103"/>
      <c r="H71" s="104"/>
      <c r="I71" s="136"/>
    </row>
    <row r="72" spans="1:19" x14ac:dyDescent="0.25">
      <c r="A72" s="112" t="s">
        <v>78</v>
      </c>
      <c r="B72" s="138"/>
      <c r="C72" s="95" t="str">
        <f>IFERROR(Density!C72*Equations!D$13,"")</f>
        <v/>
      </c>
      <c r="D72" s="96" t="str">
        <f>IFERROR(Density!D72*Equations!E$13,"")</f>
        <v/>
      </c>
      <c r="E72" s="96" t="str">
        <f>IFERROR(Density!E72*Equations!F$13,"")</f>
        <v/>
      </c>
      <c r="F72" s="109" t="str">
        <f>IFERROR(Density!F72*Equations!G$13,"")</f>
        <v/>
      </c>
      <c r="G72" s="109" t="str">
        <f>IFERROR(Density!G72*Equations!H$13,"")</f>
        <v/>
      </c>
      <c r="H72" s="110" t="str">
        <f>IFERROR(Density!H72*Equations!I$13,"")</f>
        <v/>
      </c>
      <c r="I72" s="136" t="str">
        <f>IFERROR(SUM(B72:H72)/('Site Description'!$E$33),"")</f>
        <v/>
      </c>
    </row>
    <row r="73" spans="1:19" x14ac:dyDescent="0.25">
      <c r="A73" s="112" t="s">
        <v>79</v>
      </c>
      <c r="B73" s="138"/>
      <c r="C73" s="95" t="str">
        <f>IFERROR(Density!C73*Equations!D$14,"")</f>
        <v/>
      </c>
      <c r="D73" s="96" t="str">
        <f>IFERROR(Density!D73*Equations!E$14,"")</f>
        <v/>
      </c>
      <c r="E73" s="96" t="str">
        <f>IFERROR(Density!E73*Equations!F$14,"")</f>
        <v/>
      </c>
      <c r="F73" s="96" t="str">
        <f>IFERROR(Density!F73*Equations!G$14,"")</f>
        <v/>
      </c>
      <c r="G73" s="96" t="str">
        <f>IFERROR(Density!G73*Equations!H$14,"")</f>
        <v/>
      </c>
      <c r="H73" s="97" t="str">
        <f>IFERROR(Density!H73*Equations!I$14,"")</f>
        <v/>
      </c>
      <c r="I73" s="136" t="str">
        <f>IFERROR(SUM(B73:H73)/('Site Description'!$E$33),"")</f>
        <v/>
      </c>
    </row>
    <row r="74" spans="1:19" x14ac:dyDescent="0.25">
      <c r="A74" s="112" t="s">
        <v>80</v>
      </c>
      <c r="B74" s="138"/>
      <c r="C74" s="95" t="str">
        <f>IFERROR(Density!C74*Equations!D$15,"")</f>
        <v/>
      </c>
      <c r="D74" s="96" t="str">
        <f>IFERROR(Density!D74*Equations!E$15,"")</f>
        <v/>
      </c>
      <c r="E74" s="96" t="str">
        <f>IFERROR(Density!E74*Equations!F$15,"")</f>
        <v/>
      </c>
      <c r="F74" s="96" t="str">
        <f>IFERROR(Density!F74*Equations!G$15,"")</f>
        <v/>
      </c>
      <c r="G74" s="96" t="str">
        <f>IFERROR(Density!G74*Equations!H$15,"")</f>
        <v/>
      </c>
      <c r="H74" s="97" t="str">
        <f>IFERROR(Density!H74*Equations!I$15,"")</f>
        <v/>
      </c>
      <c r="I74" s="136" t="str">
        <f>IFERROR(SUM(B74:H74)/('Site Description'!$E$33),"")</f>
        <v/>
      </c>
    </row>
    <row r="75" spans="1:19" x14ac:dyDescent="0.25">
      <c r="A75" s="111" t="s">
        <v>92</v>
      </c>
      <c r="B75" s="138"/>
      <c r="C75" s="95" t="str">
        <f>IFERROR(Density!C75*Equations!D$16,"")</f>
        <v/>
      </c>
      <c r="D75" s="96" t="str">
        <f>IFERROR(Density!D75*Equations!E$16,"")</f>
        <v/>
      </c>
      <c r="E75" s="96" t="str">
        <f>IFERROR(Density!E75*Equations!F$16,"")</f>
        <v/>
      </c>
      <c r="F75" s="96" t="str">
        <f>IFERROR(Density!F75*Equations!G$16,"")</f>
        <v/>
      </c>
      <c r="G75" s="96" t="str">
        <f>IFERROR(Density!G75*Equations!H$16,"")</f>
        <v/>
      </c>
      <c r="H75" s="97" t="str">
        <f>IFERROR(Density!H75*Equations!I$16,"")</f>
        <v/>
      </c>
      <c r="I75" s="136" t="str">
        <f>IFERROR(SUM(B75:H75)/('Site Description'!$E$33),"")</f>
        <v/>
      </c>
    </row>
    <row r="76" spans="1:19" x14ac:dyDescent="0.25">
      <c r="A76" s="112"/>
      <c r="B76" s="139"/>
      <c r="C76" s="102"/>
      <c r="D76" s="103"/>
      <c r="E76" s="103"/>
      <c r="F76" s="103"/>
      <c r="G76" s="103"/>
      <c r="H76" s="104"/>
      <c r="I76" s="136"/>
    </row>
    <row r="77" spans="1:19" x14ac:dyDescent="0.25">
      <c r="A77" s="112"/>
      <c r="B77" s="138"/>
      <c r="C77" s="95" t="str">
        <f>IFERROR(Density!C77*Equations!D$18,"")</f>
        <v/>
      </c>
      <c r="D77" s="96" t="str">
        <f>IFERROR(Density!D77*Equations!E$18,"")</f>
        <v/>
      </c>
      <c r="E77" s="96" t="str">
        <f>IFERROR(Density!E77*Equations!F$18,"")</f>
        <v/>
      </c>
      <c r="F77" s="96" t="str">
        <f>IFERROR(Density!F77*Equations!G$18,"")</f>
        <v/>
      </c>
      <c r="G77" s="96" t="str">
        <f>IFERROR(Density!G77*Equations!H$18,"")</f>
        <v/>
      </c>
      <c r="H77" s="97" t="str">
        <f>IFERROR(Density!H77*Equations!I$18,"")</f>
        <v/>
      </c>
      <c r="I77" s="136" t="str">
        <f>IFERROR(SUM(B77:H77)/('Site Description'!$E$33),"")</f>
        <v/>
      </c>
    </row>
    <row r="78" spans="1:19" ht="14.4" thickBot="1" x14ac:dyDescent="0.3">
      <c r="A78" s="112"/>
      <c r="B78" s="138"/>
      <c r="C78" s="95" t="str">
        <f>IFERROR(Density!C78*Equations!D$19,"")</f>
        <v/>
      </c>
      <c r="D78" s="96" t="str">
        <f>IFERROR(Density!D78*Equations!E$19,"")</f>
        <v/>
      </c>
      <c r="E78" s="96" t="str">
        <f>IFERROR(Density!E78*Equations!F$19,"")</f>
        <v/>
      </c>
      <c r="F78" s="96" t="str">
        <f>IFERROR(Density!F78*Equations!G$19,"")</f>
        <v/>
      </c>
      <c r="G78" s="96" t="str">
        <f>IFERROR(Density!G78*Equations!H$19,"")</f>
        <v/>
      </c>
      <c r="H78" s="97" t="str">
        <f>IFERROR(Density!H78*Equations!I$19,"")</f>
        <v/>
      </c>
      <c r="I78" s="136" t="str">
        <f>IFERROR(SUM(B78:H78)/('Site Description'!$E$33),"")</f>
        <v/>
      </c>
      <c r="J78" s="76"/>
    </row>
    <row r="79" spans="1:19" ht="16.8" thickBot="1" x14ac:dyDescent="0.3">
      <c r="A79" s="140" t="s">
        <v>134</v>
      </c>
      <c r="B79" s="124" t="str">
        <f>IFERROR(SUM(B64:B78)/('Site Description'!$E$33),"")</f>
        <v/>
      </c>
      <c r="C79" s="125" t="str">
        <f>IFERROR(SUM(C64:C78)/('Site Description'!$E$33),"")</f>
        <v/>
      </c>
      <c r="D79" s="126" t="str">
        <f>IFERROR(SUM(D64:D78)/('Site Description'!$E$33),"")</f>
        <v/>
      </c>
      <c r="E79" s="126" t="str">
        <f>IFERROR(SUM(E64:E78)/('Site Description'!$E$33),"")</f>
        <v/>
      </c>
      <c r="F79" s="126" t="str">
        <f>IFERROR(SUM(F64:F78)/('Site Description'!$E$33),"")</f>
        <v/>
      </c>
      <c r="G79" s="126" t="str">
        <f>IFERROR(SUM(G64:G78)/('Site Description'!$E$33),"")</f>
        <v/>
      </c>
      <c r="H79" s="127" t="str">
        <f>IFERROR(SUM(H64:H78)/('Site Description'!$E$33),"")</f>
        <v/>
      </c>
      <c r="I79" s="141" t="str">
        <f>IF(SUM(B79:H79)&gt;0,SUM(B79:H79),"")</f>
        <v/>
      </c>
      <c r="K79" s="131"/>
      <c r="L79" s="76"/>
      <c r="M79" s="76"/>
      <c r="N79" s="76"/>
      <c r="O79" s="76"/>
      <c r="P79" s="76"/>
      <c r="Q79" s="76"/>
      <c r="R79" s="76"/>
      <c r="S79" s="76"/>
    </row>
    <row r="80" spans="1:19" ht="14.4" thickBot="1" x14ac:dyDescent="0.3"/>
    <row r="81" spans="1:10" ht="15" thickBot="1" x14ac:dyDescent="0.35">
      <c r="A81" s="329" t="s">
        <v>36</v>
      </c>
      <c r="B81" s="330"/>
      <c r="C81" s="330"/>
      <c r="D81" s="330"/>
      <c r="E81" s="330"/>
      <c r="F81" s="330"/>
      <c r="G81" s="330"/>
      <c r="H81" s="71"/>
      <c r="I81" s="72"/>
    </row>
    <row r="82" spans="1:10" ht="14.4" x14ac:dyDescent="0.3">
      <c r="A82" s="132"/>
      <c r="B82" s="47" t="s">
        <v>55</v>
      </c>
      <c r="C82" s="331" t="s">
        <v>103</v>
      </c>
      <c r="D82" s="332"/>
      <c r="E82" s="332"/>
      <c r="F82" s="332"/>
      <c r="G82" s="332"/>
      <c r="H82" s="335"/>
      <c r="I82" s="78" t="s">
        <v>43</v>
      </c>
    </row>
    <row r="83" spans="1:10" ht="16.2" x14ac:dyDescent="0.25">
      <c r="A83" s="133" t="s">
        <v>31</v>
      </c>
      <c r="B83" s="47" t="s">
        <v>99</v>
      </c>
      <c r="C83" s="48" t="s">
        <v>67</v>
      </c>
      <c r="D83" s="48" t="s">
        <v>68</v>
      </c>
      <c r="E83" s="48" t="s">
        <v>69</v>
      </c>
      <c r="F83" s="48" t="s">
        <v>70</v>
      </c>
      <c r="G83" s="48" t="s">
        <v>71</v>
      </c>
      <c r="H83" s="49" t="s">
        <v>72</v>
      </c>
      <c r="I83" s="81" t="s">
        <v>133</v>
      </c>
    </row>
    <row r="84" spans="1:10" x14ac:dyDescent="0.25">
      <c r="A84" s="82" t="s">
        <v>22</v>
      </c>
      <c r="B84" s="135"/>
      <c r="C84" s="89" t="str">
        <f>IFERROR(Density!C84*Equations!D$5,"")</f>
        <v/>
      </c>
      <c r="D84" s="90" t="str">
        <f>IFERROR(Density!D84*Equations!E$5,"")</f>
        <v/>
      </c>
      <c r="E84" s="90" t="str">
        <f>IFERROR(Density!E84*Equations!F$5,"")</f>
        <v/>
      </c>
      <c r="F84" s="90" t="str">
        <f>IFERROR(Density!F84*Equations!G$5,"")</f>
        <v/>
      </c>
      <c r="G84" s="90" t="str">
        <f>IFERROR(Density!G84*Equations!H$5,"")</f>
        <v/>
      </c>
      <c r="H84" s="91" t="str">
        <f>IFERROR(Density!H84*Equations!I$5,"")</f>
        <v/>
      </c>
      <c r="I84" s="136" t="str">
        <f>IFERROR(SUM(B84:H84)/('Site Description'!$F$33),"")</f>
        <v/>
      </c>
    </row>
    <row r="85" spans="1:10" x14ac:dyDescent="0.25">
      <c r="A85" s="82" t="s">
        <v>30</v>
      </c>
      <c r="B85" s="138"/>
      <c r="C85" s="95" t="str">
        <f>IFERROR(Density!C85*Equations!D$6,"")</f>
        <v/>
      </c>
      <c r="D85" s="96" t="str">
        <f>IFERROR(Density!D85*Equations!E$6,"")</f>
        <v/>
      </c>
      <c r="E85" s="96" t="str">
        <f>IFERROR(Density!E85*Equations!F$6,"")</f>
        <v/>
      </c>
      <c r="F85" s="96" t="str">
        <f>IFERROR(Density!F85*Equations!G$6,"")</f>
        <v/>
      </c>
      <c r="G85" s="96" t="str">
        <f>IFERROR(Density!G85*Equations!H$6,"")</f>
        <v/>
      </c>
      <c r="H85" s="97" t="str">
        <f>IFERROR(Density!H85*Equations!I$6,"")</f>
        <v/>
      </c>
      <c r="I85" s="136" t="str">
        <f>IFERROR(SUM(B85:H85)/('Site Description'!$F$33),"")</f>
        <v/>
      </c>
    </row>
    <row r="86" spans="1:10" x14ac:dyDescent="0.25">
      <c r="A86" s="82" t="s">
        <v>64</v>
      </c>
      <c r="B86" s="138"/>
      <c r="C86" s="95" t="str">
        <f>IFERROR(Density!C86*Equations!D$7,"")</f>
        <v/>
      </c>
      <c r="D86" s="96" t="str">
        <f>IFERROR(Density!D86*Equations!E$7,"")</f>
        <v/>
      </c>
      <c r="E86" s="96" t="str">
        <f>IFERROR(Density!E86*Equations!F$7,"")</f>
        <v/>
      </c>
      <c r="F86" s="96" t="str">
        <f>IFERROR(Density!F86*Equations!G$7,"")</f>
        <v/>
      </c>
      <c r="G86" s="96" t="str">
        <f>IFERROR(Density!G86*Equations!H$7,"")</f>
        <v/>
      </c>
      <c r="H86" s="97" t="str">
        <f>IFERROR(Density!H86*Equations!I$7,"")</f>
        <v/>
      </c>
      <c r="I86" s="136" t="str">
        <f>IFERROR(SUM(B86:H86)/('Site Description'!$F$33),"")</f>
        <v/>
      </c>
    </row>
    <row r="87" spans="1:10" x14ac:dyDescent="0.25">
      <c r="A87" s="82" t="s">
        <v>65</v>
      </c>
      <c r="B87" s="138"/>
      <c r="C87" s="95" t="str">
        <f>IFERROR(Density!C87*Equations!D$8,"")</f>
        <v/>
      </c>
      <c r="D87" s="96" t="str">
        <f>IFERROR(Density!D87*Equations!E$8,"")</f>
        <v/>
      </c>
      <c r="E87" s="96" t="str">
        <f>IFERROR(Density!E87*Equations!F$8,"")</f>
        <v/>
      </c>
      <c r="F87" s="96" t="str">
        <f>IFERROR(Density!F87*Equations!G$8,"")</f>
        <v/>
      </c>
      <c r="G87" s="96" t="str">
        <f>IFERROR(Density!G87*Equations!H$8,"")</f>
        <v/>
      </c>
      <c r="H87" s="97" t="str">
        <f>IFERROR(Density!H87*Equations!I$8,"")</f>
        <v/>
      </c>
      <c r="I87" s="136" t="str">
        <f>IFERROR(SUM(B87:H87)/('Site Description'!$F$33),"")</f>
        <v/>
      </c>
    </row>
    <row r="88" spans="1:10" x14ac:dyDescent="0.25">
      <c r="A88" s="82"/>
      <c r="B88" s="139"/>
      <c r="C88" s="102"/>
      <c r="D88" s="103"/>
      <c r="E88" s="103"/>
      <c r="F88" s="103"/>
      <c r="G88" s="103"/>
      <c r="H88" s="104"/>
      <c r="I88" s="136"/>
    </row>
    <row r="89" spans="1:10" x14ac:dyDescent="0.25">
      <c r="A89" s="105" t="s">
        <v>77</v>
      </c>
      <c r="B89" s="138"/>
      <c r="C89" s="95" t="str">
        <f>IFERROR(Density!C89*Equations!D$10,"")</f>
        <v/>
      </c>
      <c r="D89" s="96" t="str">
        <f>IFERROR(Density!D89*Equations!E$10,"")</f>
        <v/>
      </c>
      <c r="E89" s="96" t="str">
        <f>IFERROR(Density!E89*Equations!F$10,"")</f>
        <v/>
      </c>
      <c r="F89" s="96" t="str">
        <f>IFERROR(Density!F89*Equations!G$10,"")</f>
        <v/>
      </c>
      <c r="G89" s="109" t="str">
        <f>IFERROR(Density!G89*Equations!H$10,"")</f>
        <v/>
      </c>
      <c r="H89" s="110" t="str">
        <f>IFERROR(Density!H89*Equations!I$10,"")</f>
        <v/>
      </c>
      <c r="I89" s="136" t="str">
        <f>IFERROR(SUM(B89:H89)/('Site Description'!$F$33),"")</f>
        <v/>
      </c>
    </row>
    <row r="90" spans="1:10" x14ac:dyDescent="0.25">
      <c r="A90" s="105" t="s">
        <v>88</v>
      </c>
      <c r="B90" s="138"/>
      <c r="C90" s="95" t="str">
        <f>IFERROR(Density!C90*Equations!D$11,"")</f>
        <v/>
      </c>
      <c r="D90" s="96" t="str">
        <f>IFERROR(Density!D90*Equations!E$11,"")</f>
        <v/>
      </c>
      <c r="E90" s="96" t="str">
        <f>IFERROR(Density!E90*Equations!F$11,"")</f>
        <v/>
      </c>
      <c r="F90" s="96" t="str">
        <f>IFERROR(Density!F90*Equations!G$11,"")</f>
        <v/>
      </c>
      <c r="G90" s="109" t="str">
        <f>IFERROR(Density!G90*Equations!H$11,"")</f>
        <v/>
      </c>
      <c r="H90" s="110" t="str">
        <f>IFERROR(Density!H90*Equations!I$11,"")</f>
        <v/>
      </c>
      <c r="I90" s="136" t="str">
        <f>IFERROR(SUM(B90:H90)/('Site Description'!$F$33),"")</f>
        <v/>
      </c>
    </row>
    <row r="91" spans="1:10" x14ac:dyDescent="0.25">
      <c r="A91" s="111"/>
      <c r="B91" s="139"/>
      <c r="C91" s="102"/>
      <c r="D91" s="103"/>
      <c r="E91" s="103"/>
      <c r="F91" s="103"/>
      <c r="G91" s="103"/>
      <c r="H91" s="104"/>
      <c r="I91" s="136"/>
    </row>
    <row r="92" spans="1:10" x14ac:dyDescent="0.25">
      <c r="A92" s="112" t="s">
        <v>78</v>
      </c>
      <c r="B92" s="138"/>
      <c r="C92" s="95" t="str">
        <f>IFERROR(Density!C92*Equations!D$13,"")</f>
        <v/>
      </c>
      <c r="D92" s="96" t="str">
        <f>IFERROR(Density!D92*Equations!E$13,"")</f>
        <v/>
      </c>
      <c r="E92" s="96" t="str">
        <f>IFERROR(Density!E92*Equations!F$13,"")</f>
        <v/>
      </c>
      <c r="F92" s="109" t="str">
        <f>IFERROR(Density!F92*Equations!G$13,"")</f>
        <v/>
      </c>
      <c r="G92" s="109" t="str">
        <f>IFERROR(Density!G92*Equations!H$13,"")</f>
        <v/>
      </c>
      <c r="H92" s="110" t="str">
        <f>IFERROR(Density!H92*Equations!I$13,"")</f>
        <v/>
      </c>
      <c r="I92" s="136" t="str">
        <f>IFERROR(SUM(B92:H92)/('Site Description'!$F$33),"")</f>
        <v/>
      </c>
    </row>
    <row r="93" spans="1:10" x14ac:dyDescent="0.25">
      <c r="A93" s="112" t="s">
        <v>79</v>
      </c>
      <c r="B93" s="138"/>
      <c r="C93" s="95" t="str">
        <f>IFERROR(Density!C93*Equations!D$14,"")</f>
        <v/>
      </c>
      <c r="D93" s="96" t="str">
        <f>IFERROR(Density!D93*Equations!E$14,"")</f>
        <v/>
      </c>
      <c r="E93" s="96" t="str">
        <f>IFERROR(Density!E93*Equations!F$14,"")</f>
        <v/>
      </c>
      <c r="F93" s="96" t="str">
        <f>IFERROR(Density!F93*Equations!G$14,"")</f>
        <v/>
      </c>
      <c r="G93" s="96" t="str">
        <f>IFERROR(Density!G93*Equations!H$14,"")</f>
        <v/>
      </c>
      <c r="H93" s="97" t="str">
        <f>IFERROR(Density!H93*Equations!I$14,"")</f>
        <v/>
      </c>
      <c r="I93" s="136" t="str">
        <f>IFERROR(SUM(B93:H93)/('Site Description'!$F$33),"")</f>
        <v/>
      </c>
    </row>
    <row r="94" spans="1:10" x14ac:dyDescent="0.25">
      <c r="A94" s="112" t="s">
        <v>80</v>
      </c>
      <c r="B94" s="138"/>
      <c r="C94" s="95" t="str">
        <f>IFERROR(Density!C94*Equations!D$15,"")</f>
        <v/>
      </c>
      <c r="D94" s="96" t="str">
        <f>IFERROR(Density!D94*Equations!E$15,"")</f>
        <v/>
      </c>
      <c r="E94" s="96" t="str">
        <f>IFERROR(Density!E94*Equations!F$15,"")</f>
        <v/>
      </c>
      <c r="F94" s="96" t="str">
        <f>IFERROR(Density!F94*Equations!G$15,"")</f>
        <v/>
      </c>
      <c r="G94" s="96" t="str">
        <f>IFERROR(Density!G94*Equations!H$15,"")</f>
        <v/>
      </c>
      <c r="H94" s="97" t="str">
        <f>IFERROR(Density!H94*Equations!I$15,"")</f>
        <v/>
      </c>
      <c r="I94" s="136" t="str">
        <f>IFERROR(SUM(B94:H94)/('Site Description'!$F$33),"")</f>
        <v/>
      </c>
    </row>
    <row r="95" spans="1:10" x14ac:dyDescent="0.25">
      <c r="A95" s="111" t="s">
        <v>92</v>
      </c>
      <c r="B95" s="138"/>
      <c r="C95" s="95" t="str">
        <f>IFERROR(Density!C95*Equations!D$16,"")</f>
        <v/>
      </c>
      <c r="D95" s="96" t="str">
        <f>IFERROR(Density!D95*Equations!E$16,"")</f>
        <v/>
      </c>
      <c r="E95" s="96" t="str">
        <f>IFERROR(Density!E95*Equations!F$16,"")</f>
        <v/>
      </c>
      <c r="F95" s="96" t="str">
        <f>IFERROR(Density!F95*Equations!G$16,"")</f>
        <v/>
      </c>
      <c r="G95" s="96" t="str">
        <f>IFERROR(Density!G95*Equations!H$16,"")</f>
        <v/>
      </c>
      <c r="H95" s="97" t="str">
        <f>IFERROR(Density!H95*Equations!I$16,"")</f>
        <v/>
      </c>
      <c r="I95" s="136" t="str">
        <f>IFERROR(SUM(B95:H95)/('Site Description'!$F$33),"")</f>
        <v/>
      </c>
      <c r="J95" s="76"/>
    </row>
    <row r="96" spans="1:10" x14ac:dyDescent="0.25">
      <c r="A96" s="112"/>
      <c r="B96" s="139"/>
      <c r="C96" s="102"/>
      <c r="D96" s="103"/>
      <c r="E96" s="103"/>
      <c r="F96" s="103"/>
      <c r="G96" s="103"/>
      <c r="H96" s="104"/>
      <c r="I96" s="136"/>
    </row>
    <row r="97" spans="1:10" ht="14.4" x14ac:dyDescent="0.3">
      <c r="A97" s="112"/>
      <c r="B97" s="138"/>
      <c r="C97" s="95" t="str">
        <f>IFERROR(Density!C97*Equations!D$18,"")</f>
        <v/>
      </c>
      <c r="D97" s="96" t="str">
        <f>IFERROR(Density!D97*Equations!E$18,"")</f>
        <v/>
      </c>
      <c r="E97" s="96" t="str">
        <f>IFERROR(Density!E97*Equations!F$18,"")</f>
        <v/>
      </c>
      <c r="F97" s="96" t="str">
        <f>IFERROR(Density!F97*Equations!G$18,"")</f>
        <v/>
      </c>
      <c r="G97" s="96" t="str">
        <f>IFERROR(Density!G97*Equations!H$18,"")</f>
        <v/>
      </c>
      <c r="H97" s="97" t="str">
        <f>IFERROR(Density!H97*Equations!I$18,"")</f>
        <v/>
      </c>
      <c r="I97" s="136" t="str">
        <f>IFERROR(SUM(B97:H97)/('Site Description'!$F$33),"")</f>
        <v/>
      </c>
      <c r="J97" s="73"/>
    </row>
    <row r="98" spans="1:10" ht="14.4" thickBot="1" x14ac:dyDescent="0.3">
      <c r="A98" s="112"/>
      <c r="B98" s="138"/>
      <c r="C98" s="95" t="str">
        <f>IFERROR(Density!C98*Equations!D$19,"")</f>
        <v/>
      </c>
      <c r="D98" s="96" t="str">
        <f>IFERROR(Density!D98*Equations!E$19,"")</f>
        <v/>
      </c>
      <c r="E98" s="96" t="str">
        <f>IFERROR(Density!E98*Equations!F$19,"")</f>
        <v/>
      </c>
      <c r="F98" s="96" t="str">
        <f>IFERROR(Density!F98*Equations!G$19,"")</f>
        <v/>
      </c>
      <c r="G98" s="96" t="str">
        <f>IFERROR(Density!G98*Equations!H$19,"")</f>
        <v/>
      </c>
      <c r="H98" s="97" t="str">
        <f>IFERROR(Density!H98*Equations!I$19,"")</f>
        <v/>
      </c>
      <c r="I98" s="136" t="str">
        <f>IFERROR(SUM(B98:H98)/('Site Description'!$F$33),"")</f>
        <v/>
      </c>
      <c r="J98" s="76"/>
    </row>
    <row r="99" spans="1:10" ht="16.8" thickBot="1" x14ac:dyDescent="0.3">
      <c r="A99" s="140" t="s">
        <v>134</v>
      </c>
      <c r="B99" s="124" t="str">
        <f>IFERROR(SUM(B84:B98)/('Site Description'!$F$33),"")</f>
        <v/>
      </c>
      <c r="C99" s="125" t="str">
        <f>IFERROR(SUM(C84:C98)/('Site Description'!$F$33),"")</f>
        <v/>
      </c>
      <c r="D99" s="126" t="str">
        <f>IFERROR(SUM(D84:D98)/('Site Description'!$F$33),"")</f>
        <v/>
      </c>
      <c r="E99" s="126" t="str">
        <f>IFERROR(SUM(E84:E98)/('Site Description'!$F$33),"")</f>
        <v/>
      </c>
      <c r="F99" s="126" t="str">
        <f>IFERROR(SUM(F84:F98)/('Site Description'!$F$33),"")</f>
        <v/>
      </c>
      <c r="G99" s="126" t="str">
        <f>IFERROR(SUM(G84:G98)/('Site Description'!$F$33),"")</f>
        <v/>
      </c>
      <c r="H99" s="127" t="str">
        <f>IFERROR(SUM(H84:H98)/('Site Description'!$F$33),"")</f>
        <v/>
      </c>
      <c r="I99" s="141" t="str">
        <f>IF(SUM(B99:H99)&gt;0,SUM(B99:H99),"")</f>
        <v/>
      </c>
    </row>
    <row r="100" spans="1:10" ht="14.4" thickBot="1" x14ac:dyDescent="0.3"/>
    <row r="101" spans="1:10" ht="15" thickBot="1" x14ac:dyDescent="0.35">
      <c r="A101" s="329" t="s">
        <v>37</v>
      </c>
      <c r="B101" s="330"/>
      <c r="C101" s="330"/>
      <c r="D101" s="330"/>
      <c r="E101" s="330"/>
      <c r="F101" s="330"/>
      <c r="G101" s="330"/>
      <c r="H101" s="71"/>
      <c r="I101" s="72"/>
    </row>
    <row r="102" spans="1:10" ht="14.4" x14ac:dyDescent="0.3">
      <c r="A102" s="132"/>
      <c r="B102" s="47" t="s">
        <v>55</v>
      </c>
      <c r="C102" s="331" t="s">
        <v>103</v>
      </c>
      <c r="D102" s="332"/>
      <c r="E102" s="332"/>
      <c r="F102" s="332"/>
      <c r="G102" s="332"/>
      <c r="H102" s="335"/>
      <c r="I102" s="78" t="s">
        <v>43</v>
      </c>
    </row>
    <row r="103" spans="1:10" ht="16.2" x14ac:dyDescent="0.25">
      <c r="A103" s="133" t="s">
        <v>31</v>
      </c>
      <c r="B103" s="47" t="s">
        <v>99</v>
      </c>
      <c r="C103" s="48" t="s">
        <v>67</v>
      </c>
      <c r="D103" s="48" t="s">
        <v>68</v>
      </c>
      <c r="E103" s="48" t="s">
        <v>69</v>
      </c>
      <c r="F103" s="48" t="s">
        <v>70</v>
      </c>
      <c r="G103" s="48" t="s">
        <v>71</v>
      </c>
      <c r="H103" s="49" t="s">
        <v>72</v>
      </c>
      <c r="I103" s="81" t="s">
        <v>133</v>
      </c>
    </row>
    <row r="104" spans="1:10" x14ac:dyDescent="0.25">
      <c r="A104" s="82" t="s">
        <v>22</v>
      </c>
      <c r="B104" s="135"/>
      <c r="C104" s="89" t="str">
        <f>IFERROR(Density!C104*Equations!D$5,"")</f>
        <v/>
      </c>
      <c r="D104" s="90" t="str">
        <f>IFERROR(Density!D104*Equations!E$5,"")</f>
        <v/>
      </c>
      <c r="E104" s="90" t="str">
        <f>IFERROR(Density!E104*Equations!F$5,"")</f>
        <v/>
      </c>
      <c r="F104" s="90" t="str">
        <f>IFERROR(Density!F104*Equations!G$5,"")</f>
        <v/>
      </c>
      <c r="G104" s="90" t="str">
        <f>IFERROR(Density!G104*Equations!H$5,"")</f>
        <v/>
      </c>
      <c r="H104" s="91" t="str">
        <f>IFERROR(Density!H104*Equations!I$5,"")</f>
        <v/>
      </c>
      <c r="I104" s="136" t="str">
        <f>IFERROR(SUM(B104:H104)/('Site Description'!$G$33),"")</f>
        <v/>
      </c>
    </row>
    <row r="105" spans="1:10" x14ac:dyDescent="0.25">
      <c r="A105" s="82" t="s">
        <v>30</v>
      </c>
      <c r="B105" s="138"/>
      <c r="C105" s="95" t="str">
        <f>IFERROR(Density!C105*Equations!D$6,"")</f>
        <v/>
      </c>
      <c r="D105" s="96" t="str">
        <f>IFERROR(Density!D105*Equations!E$6,"")</f>
        <v/>
      </c>
      <c r="E105" s="96" t="str">
        <f>IFERROR(Density!E105*Equations!F$6,"")</f>
        <v/>
      </c>
      <c r="F105" s="96" t="str">
        <f>IFERROR(Density!F105*Equations!G$6,"")</f>
        <v/>
      </c>
      <c r="G105" s="96" t="str">
        <f>IFERROR(Density!G105*Equations!H$6,"")</f>
        <v/>
      </c>
      <c r="H105" s="97" t="str">
        <f>IFERROR(Density!H105*Equations!I$6,"")</f>
        <v/>
      </c>
      <c r="I105" s="136" t="str">
        <f>IFERROR(SUM(B105:H105)/('Site Description'!$G$33),"")</f>
        <v/>
      </c>
    </row>
    <row r="106" spans="1:10" x14ac:dyDescent="0.25">
      <c r="A106" s="82" t="s">
        <v>64</v>
      </c>
      <c r="B106" s="138"/>
      <c r="C106" s="95" t="str">
        <f>IFERROR(Density!C106*Equations!D$7,"")</f>
        <v/>
      </c>
      <c r="D106" s="96" t="str">
        <f>IFERROR(Density!D106*Equations!E$7,"")</f>
        <v/>
      </c>
      <c r="E106" s="96" t="str">
        <f>IFERROR(Density!E106*Equations!F$7,"")</f>
        <v/>
      </c>
      <c r="F106" s="96" t="str">
        <f>IFERROR(Density!F106*Equations!G$7,"")</f>
        <v/>
      </c>
      <c r="G106" s="96" t="str">
        <f>IFERROR(Density!G106*Equations!H$7,"")</f>
        <v/>
      </c>
      <c r="H106" s="97" t="str">
        <f>IFERROR(Density!H106*Equations!I$7,"")</f>
        <v/>
      </c>
      <c r="I106" s="136" t="str">
        <f>IFERROR(SUM(B106:H106)/('Site Description'!$G$33),"")</f>
        <v/>
      </c>
    </row>
    <row r="107" spans="1:10" x14ac:dyDescent="0.25">
      <c r="A107" s="82" t="s">
        <v>65</v>
      </c>
      <c r="B107" s="138"/>
      <c r="C107" s="95" t="str">
        <f>IFERROR(Density!C107*Equations!D$8,"")</f>
        <v/>
      </c>
      <c r="D107" s="96" t="str">
        <f>IFERROR(Density!D107*Equations!E$8,"")</f>
        <v/>
      </c>
      <c r="E107" s="96" t="str">
        <f>IFERROR(Density!E107*Equations!F$8,"")</f>
        <v/>
      </c>
      <c r="F107" s="96" t="str">
        <f>IFERROR(Density!F107*Equations!G$8,"")</f>
        <v/>
      </c>
      <c r="G107" s="96" t="str">
        <f>IFERROR(Density!G107*Equations!H$8,"")</f>
        <v/>
      </c>
      <c r="H107" s="97" t="str">
        <f>IFERROR(Density!H107*Equations!I$8,"")</f>
        <v/>
      </c>
      <c r="I107" s="136" t="str">
        <f>IFERROR(SUM(B107:H107)/('Site Description'!$G$33),"")</f>
        <v/>
      </c>
    </row>
    <row r="108" spans="1:10" x14ac:dyDescent="0.25">
      <c r="A108" s="82"/>
      <c r="B108" s="139"/>
      <c r="C108" s="102"/>
      <c r="D108" s="103"/>
      <c r="E108" s="103"/>
      <c r="F108" s="103"/>
      <c r="G108" s="103"/>
      <c r="H108" s="104"/>
      <c r="I108" s="136"/>
    </row>
    <row r="109" spans="1:10" x14ac:dyDescent="0.25">
      <c r="A109" s="105" t="s">
        <v>77</v>
      </c>
      <c r="B109" s="138"/>
      <c r="C109" s="95" t="str">
        <f>IFERROR(Density!C109*Equations!D$10,"")</f>
        <v/>
      </c>
      <c r="D109" s="96" t="str">
        <f>IFERROR(Density!D109*Equations!E$10,"")</f>
        <v/>
      </c>
      <c r="E109" s="96" t="str">
        <f>IFERROR(Density!E109*Equations!F$10,"")</f>
        <v/>
      </c>
      <c r="F109" s="96" t="str">
        <f>IFERROR(Density!F109*Equations!G$10,"")</f>
        <v/>
      </c>
      <c r="G109" s="109" t="str">
        <f>IFERROR(Density!G109*Equations!H$10,"")</f>
        <v/>
      </c>
      <c r="H109" s="110" t="str">
        <f>IFERROR(Density!H109*Equations!I$10,"")</f>
        <v/>
      </c>
      <c r="I109" s="136" t="str">
        <f>IFERROR(SUM(B109:H109)/('Site Description'!$G$33),"")</f>
        <v/>
      </c>
    </row>
    <row r="110" spans="1:10" x14ac:dyDescent="0.25">
      <c r="A110" s="105" t="s">
        <v>88</v>
      </c>
      <c r="B110" s="138"/>
      <c r="C110" s="95" t="str">
        <f>IFERROR(Density!C110*Equations!D$11,"")</f>
        <v/>
      </c>
      <c r="D110" s="96" t="str">
        <f>IFERROR(Density!D110*Equations!E$11,"")</f>
        <v/>
      </c>
      <c r="E110" s="96" t="str">
        <f>IFERROR(Density!E110*Equations!F$11,"")</f>
        <v/>
      </c>
      <c r="F110" s="96" t="str">
        <f>IFERROR(Density!F110*Equations!G$11,"")</f>
        <v/>
      </c>
      <c r="G110" s="109" t="str">
        <f>IFERROR(Density!G110*Equations!H$11,"")</f>
        <v/>
      </c>
      <c r="H110" s="110" t="str">
        <f>IFERROR(Density!H110*Equations!I$11,"")</f>
        <v/>
      </c>
      <c r="I110" s="136" t="str">
        <f>IFERROR(SUM(B110:H110)/('Site Description'!$G$33),"")</f>
        <v/>
      </c>
    </row>
    <row r="111" spans="1:10" x14ac:dyDescent="0.25">
      <c r="A111" s="111"/>
      <c r="B111" s="139"/>
      <c r="C111" s="102"/>
      <c r="D111" s="103"/>
      <c r="E111" s="103"/>
      <c r="F111" s="103"/>
      <c r="G111" s="103"/>
      <c r="H111" s="104"/>
      <c r="I111" s="136"/>
    </row>
    <row r="112" spans="1:10" x14ac:dyDescent="0.25">
      <c r="A112" s="112" t="s">
        <v>78</v>
      </c>
      <c r="B112" s="138"/>
      <c r="C112" s="95" t="str">
        <f>IFERROR(Density!C112*Equations!D$13,"")</f>
        <v/>
      </c>
      <c r="D112" s="96" t="str">
        <f>IFERROR(Density!D112*Equations!E$13,"")</f>
        <v/>
      </c>
      <c r="E112" s="96" t="str">
        <f>IFERROR(Density!E112*Equations!F$13,"")</f>
        <v/>
      </c>
      <c r="F112" s="109" t="str">
        <f>IFERROR(Density!F112*Equations!G$13,"")</f>
        <v/>
      </c>
      <c r="G112" s="109" t="str">
        <f>IFERROR(Density!G112*Equations!H$13,"")</f>
        <v/>
      </c>
      <c r="H112" s="110" t="str">
        <f>IFERROR(Density!H112*Equations!I$13,"")</f>
        <v/>
      </c>
      <c r="I112" s="136" t="str">
        <f>IFERROR(SUM(B112:H112)/('Site Description'!$G$33),"")</f>
        <v/>
      </c>
      <c r="J112" s="76"/>
    </row>
    <row r="113" spans="1:10" x14ac:dyDescent="0.25">
      <c r="A113" s="112" t="s">
        <v>79</v>
      </c>
      <c r="B113" s="138"/>
      <c r="C113" s="95" t="str">
        <f>IFERROR(Density!C113*Equations!D$14,"")</f>
        <v/>
      </c>
      <c r="D113" s="96" t="str">
        <f>IFERROR(Density!D113*Equations!E$14,"")</f>
        <v/>
      </c>
      <c r="E113" s="96" t="str">
        <f>IFERROR(Density!E113*Equations!F$14,"")</f>
        <v/>
      </c>
      <c r="F113" s="96" t="str">
        <f>IFERROR(Density!F113*Equations!G$14,"")</f>
        <v/>
      </c>
      <c r="G113" s="96" t="str">
        <f>IFERROR(Density!G113*Equations!H$14,"")</f>
        <v/>
      </c>
      <c r="H113" s="97" t="str">
        <f>IFERROR(Density!H113*Equations!I$14,"")</f>
        <v/>
      </c>
      <c r="I113" s="136" t="str">
        <f>IFERROR(SUM(B113:H113)/('Site Description'!$G$33),"")</f>
        <v/>
      </c>
    </row>
    <row r="114" spans="1:10" ht="14.4" x14ac:dyDescent="0.3">
      <c r="A114" s="112" t="s">
        <v>80</v>
      </c>
      <c r="B114" s="138"/>
      <c r="C114" s="95" t="str">
        <f>IFERROR(Density!C114*Equations!D$15,"")</f>
        <v/>
      </c>
      <c r="D114" s="96" t="str">
        <f>IFERROR(Density!D114*Equations!E$15,"")</f>
        <v/>
      </c>
      <c r="E114" s="96" t="str">
        <f>IFERROR(Density!E114*Equations!F$15,"")</f>
        <v/>
      </c>
      <c r="F114" s="96" t="str">
        <f>IFERROR(Density!F114*Equations!G$15,"")</f>
        <v/>
      </c>
      <c r="G114" s="96" t="str">
        <f>IFERROR(Density!G114*Equations!H$15,"")</f>
        <v/>
      </c>
      <c r="H114" s="97" t="str">
        <f>IFERROR(Density!H114*Equations!I$15,"")</f>
        <v/>
      </c>
      <c r="I114" s="136" t="str">
        <f>IFERROR(SUM(B114:H114)/('Site Description'!$G$33),"")</f>
        <v/>
      </c>
      <c r="J114" s="73"/>
    </row>
    <row r="115" spans="1:10" x14ac:dyDescent="0.25">
      <c r="A115" s="111" t="s">
        <v>92</v>
      </c>
      <c r="B115" s="138"/>
      <c r="C115" s="95" t="str">
        <f>IFERROR(Density!C115*Equations!D$16,"")</f>
        <v/>
      </c>
      <c r="D115" s="96" t="str">
        <f>IFERROR(Density!D115*Equations!E$16,"")</f>
        <v/>
      </c>
      <c r="E115" s="96" t="str">
        <f>IFERROR(Density!E115*Equations!F$16,"")</f>
        <v/>
      </c>
      <c r="F115" s="96" t="str">
        <f>IFERROR(Density!F115*Equations!G$16,"")</f>
        <v/>
      </c>
      <c r="G115" s="96" t="str">
        <f>IFERROR(Density!G115*Equations!H$16,"")</f>
        <v/>
      </c>
      <c r="H115" s="97" t="str">
        <f>IFERROR(Density!H115*Equations!I$16,"")</f>
        <v/>
      </c>
      <c r="I115" s="136" t="str">
        <f>IFERROR(SUM(B115:H115)/('Site Description'!$G$33),"")</f>
        <v/>
      </c>
      <c r="J115" s="76"/>
    </row>
    <row r="116" spans="1:10" x14ac:dyDescent="0.25">
      <c r="A116" s="112"/>
      <c r="B116" s="139"/>
      <c r="C116" s="102"/>
      <c r="D116" s="103"/>
      <c r="E116" s="103"/>
      <c r="F116" s="103"/>
      <c r="G116" s="103"/>
      <c r="H116" s="104"/>
      <c r="I116" s="136"/>
      <c r="J116" s="76"/>
    </row>
    <row r="117" spans="1:10" x14ac:dyDescent="0.25">
      <c r="A117" s="112"/>
      <c r="B117" s="138"/>
      <c r="C117" s="95" t="str">
        <f>IFERROR(Density!C117*Equations!D$18,"")</f>
        <v/>
      </c>
      <c r="D117" s="96" t="str">
        <f>IFERROR(Density!D117*Equations!E$18,"")</f>
        <v/>
      </c>
      <c r="E117" s="96" t="str">
        <f>IFERROR(Density!E117*Equations!F$18,"")</f>
        <v/>
      </c>
      <c r="F117" s="96" t="str">
        <f>IFERROR(Density!F117*Equations!G$18,"")</f>
        <v/>
      </c>
      <c r="G117" s="96" t="str">
        <f>IFERROR(Density!G117*Equations!H$18,"")</f>
        <v/>
      </c>
      <c r="H117" s="97" t="str">
        <f>IFERROR(Density!H117*Equations!I$18,"")</f>
        <v/>
      </c>
      <c r="I117" s="136" t="str">
        <f>IFERROR(SUM(B117:H117)/('Site Description'!$G$33),"")</f>
        <v/>
      </c>
    </row>
    <row r="118" spans="1:10" ht="14.4" thickBot="1" x14ac:dyDescent="0.3">
      <c r="A118" s="112"/>
      <c r="B118" s="138"/>
      <c r="C118" s="95" t="str">
        <f>IFERROR(Density!C118*Equations!D$19,"")</f>
        <v/>
      </c>
      <c r="D118" s="96" t="str">
        <f>IFERROR(Density!D118*Equations!E$19,"")</f>
        <v/>
      </c>
      <c r="E118" s="96" t="str">
        <f>IFERROR(Density!E118*Equations!F$19,"")</f>
        <v/>
      </c>
      <c r="F118" s="96" t="str">
        <f>IFERROR(Density!F118*Equations!G$19,"")</f>
        <v/>
      </c>
      <c r="G118" s="96" t="str">
        <f>IFERROR(Density!G118*Equations!H$19,"")</f>
        <v/>
      </c>
      <c r="H118" s="97" t="str">
        <f>IFERROR(Density!H118*Equations!I$19,"")</f>
        <v/>
      </c>
      <c r="I118" s="136" t="str">
        <f>IFERROR(SUM(B118:H118)/('Site Description'!$G$33),"")</f>
        <v/>
      </c>
    </row>
    <row r="119" spans="1:10" ht="16.8" thickBot="1" x14ac:dyDescent="0.3">
      <c r="A119" s="140" t="s">
        <v>134</v>
      </c>
      <c r="B119" s="124" t="str">
        <f>IFERROR(SUM(B104:B118)/('Site Description'!$G$33),"")</f>
        <v/>
      </c>
      <c r="C119" s="125" t="str">
        <f>IFERROR(SUM(C104:C118)/('Site Description'!$G$33),"")</f>
        <v/>
      </c>
      <c r="D119" s="126" t="str">
        <f>IFERROR(SUM(D104:D118)/('Site Description'!$G$33),"")</f>
        <v/>
      </c>
      <c r="E119" s="126" t="str">
        <f>IFERROR(SUM(E104:E118)/('Site Description'!$G$33),"")</f>
        <v/>
      </c>
      <c r="F119" s="126" t="str">
        <f>IFERROR(SUM(F104:F118)/('Site Description'!$G$33),"")</f>
        <v/>
      </c>
      <c r="G119" s="126" t="str">
        <f>IFERROR(SUM(G104:G118)/('Site Description'!$G$33),"")</f>
        <v/>
      </c>
      <c r="H119" s="127" t="str">
        <f>IFERROR(SUM(H104:H118)/('Site Description'!$G$33),"")</f>
        <v/>
      </c>
      <c r="I119" s="141" t="str">
        <f>IF(SUM(B119:H119)&gt;0,SUM(B119:H119),"")</f>
        <v/>
      </c>
    </row>
    <row r="120" spans="1:10" ht="14.4" thickBot="1" x14ac:dyDescent="0.3"/>
    <row r="121" spans="1:10" ht="15" thickBot="1" x14ac:dyDescent="0.35">
      <c r="A121" s="329" t="s">
        <v>38</v>
      </c>
      <c r="B121" s="330"/>
      <c r="C121" s="330"/>
      <c r="D121" s="330"/>
      <c r="E121" s="330"/>
      <c r="F121" s="330"/>
      <c r="G121" s="330"/>
      <c r="H121" s="71"/>
      <c r="I121" s="72"/>
    </row>
    <row r="122" spans="1:10" ht="14.4" x14ac:dyDescent="0.3">
      <c r="A122" s="132"/>
      <c r="B122" s="47" t="s">
        <v>55</v>
      </c>
      <c r="C122" s="331" t="s">
        <v>103</v>
      </c>
      <c r="D122" s="332"/>
      <c r="E122" s="332"/>
      <c r="F122" s="332"/>
      <c r="G122" s="332"/>
      <c r="H122" s="335"/>
      <c r="I122" s="78" t="s">
        <v>43</v>
      </c>
    </row>
    <row r="123" spans="1:10" ht="16.2" x14ac:dyDescent="0.25">
      <c r="A123" s="133" t="s">
        <v>31</v>
      </c>
      <c r="B123" s="47" t="s">
        <v>99</v>
      </c>
      <c r="C123" s="48" t="s">
        <v>67</v>
      </c>
      <c r="D123" s="48" t="s">
        <v>68</v>
      </c>
      <c r="E123" s="48" t="s">
        <v>69</v>
      </c>
      <c r="F123" s="48" t="s">
        <v>70</v>
      </c>
      <c r="G123" s="48" t="s">
        <v>71</v>
      </c>
      <c r="H123" s="49" t="s">
        <v>72</v>
      </c>
      <c r="I123" s="81" t="s">
        <v>133</v>
      </c>
    </row>
    <row r="124" spans="1:10" x14ac:dyDescent="0.25">
      <c r="A124" s="82" t="s">
        <v>22</v>
      </c>
      <c r="B124" s="135"/>
      <c r="C124" s="89" t="str">
        <f>IFERROR(Density!C124*Equations!D$5,"")</f>
        <v/>
      </c>
      <c r="D124" s="90" t="str">
        <f>IFERROR(Density!D124*Equations!E$5,"")</f>
        <v/>
      </c>
      <c r="E124" s="90" t="str">
        <f>IFERROR(Density!E124*Equations!F$5,"")</f>
        <v/>
      </c>
      <c r="F124" s="90" t="str">
        <f>IFERROR(Density!F124*Equations!G$5,"")</f>
        <v/>
      </c>
      <c r="G124" s="90" t="str">
        <f>IFERROR(Density!G124*Equations!H$5,"")</f>
        <v/>
      </c>
      <c r="H124" s="91" t="str">
        <f>IFERROR(Density!H124*Equations!I$5,"")</f>
        <v/>
      </c>
      <c r="I124" s="136" t="str">
        <f>IFERROR(SUM(B124:H124)/('Site Description'!$H$33),"")</f>
        <v/>
      </c>
    </row>
    <row r="125" spans="1:10" x14ac:dyDescent="0.25">
      <c r="A125" s="82" t="s">
        <v>30</v>
      </c>
      <c r="B125" s="138"/>
      <c r="C125" s="95" t="str">
        <f>IFERROR(Density!C125*Equations!D$6,"")</f>
        <v/>
      </c>
      <c r="D125" s="96" t="str">
        <f>IFERROR(Density!D125*Equations!E$6,"")</f>
        <v/>
      </c>
      <c r="E125" s="96" t="str">
        <f>IFERROR(Density!E125*Equations!F$6,"")</f>
        <v/>
      </c>
      <c r="F125" s="96" t="str">
        <f>IFERROR(Density!F125*Equations!G$6,"")</f>
        <v/>
      </c>
      <c r="G125" s="96" t="str">
        <f>IFERROR(Density!G125*Equations!H$6,"")</f>
        <v/>
      </c>
      <c r="H125" s="97" t="str">
        <f>IFERROR(Density!H125*Equations!I$6,"")</f>
        <v/>
      </c>
      <c r="I125" s="136" t="str">
        <f>IFERROR(SUM(B125:H125)/('Site Description'!$H$33),"")</f>
        <v/>
      </c>
    </row>
    <row r="126" spans="1:10" x14ac:dyDescent="0.25">
      <c r="A126" s="82" t="s">
        <v>64</v>
      </c>
      <c r="B126" s="138"/>
      <c r="C126" s="95" t="str">
        <f>IFERROR(Density!C126*Equations!D$7,"")</f>
        <v/>
      </c>
      <c r="D126" s="96" t="str">
        <f>IFERROR(Density!D126*Equations!E$7,"")</f>
        <v/>
      </c>
      <c r="E126" s="96" t="str">
        <f>IFERROR(Density!E126*Equations!F$7,"")</f>
        <v/>
      </c>
      <c r="F126" s="96" t="str">
        <f>IFERROR(Density!F126*Equations!G$7,"")</f>
        <v/>
      </c>
      <c r="G126" s="96" t="str">
        <f>IFERROR(Density!G126*Equations!H$7,"")</f>
        <v/>
      </c>
      <c r="H126" s="97" t="str">
        <f>IFERROR(Density!H126*Equations!I$7,"")</f>
        <v/>
      </c>
      <c r="I126" s="136" t="str">
        <f>IFERROR(SUM(B126:H126)/('Site Description'!$H$33),"")</f>
        <v/>
      </c>
    </row>
    <row r="127" spans="1:10" x14ac:dyDescent="0.25">
      <c r="A127" s="82" t="s">
        <v>65</v>
      </c>
      <c r="B127" s="138"/>
      <c r="C127" s="95" t="str">
        <f>IFERROR(Density!C127*Equations!D$8,"")</f>
        <v/>
      </c>
      <c r="D127" s="96" t="str">
        <f>IFERROR(Density!D127*Equations!E$8,"")</f>
        <v/>
      </c>
      <c r="E127" s="96" t="str">
        <f>IFERROR(Density!E127*Equations!F$8,"")</f>
        <v/>
      </c>
      <c r="F127" s="96" t="str">
        <f>IFERROR(Density!F127*Equations!G$8,"")</f>
        <v/>
      </c>
      <c r="G127" s="96" t="str">
        <f>IFERROR(Density!G127*Equations!H$8,"")</f>
        <v/>
      </c>
      <c r="H127" s="97" t="str">
        <f>IFERROR(Density!H127*Equations!I$8,"")</f>
        <v/>
      </c>
      <c r="I127" s="136" t="str">
        <f>IFERROR(SUM(B127:H127)/('Site Description'!$H$33),"")</f>
        <v/>
      </c>
    </row>
    <row r="128" spans="1:10" x14ac:dyDescent="0.25">
      <c r="A128" s="82"/>
      <c r="B128" s="139"/>
      <c r="C128" s="102"/>
      <c r="D128" s="103"/>
      <c r="E128" s="103"/>
      <c r="F128" s="103"/>
      <c r="G128" s="103"/>
      <c r="H128" s="104"/>
      <c r="I128" s="136"/>
    </row>
    <row r="129" spans="1:19" x14ac:dyDescent="0.25">
      <c r="A129" s="105" t="s">
        <v>77</v>
      </c>
      <c r="B129" s="138"/>
      <c r="C129" s="95" t="str">
        <f>IFERROR(Density!C129*Equations!D$10,"")</f>
        <v/>
      </c>
      <c r="D129" s="96" t="str">
        <f>IFERROR(Density!D129*Equations!E$10,"")</f>
        <v/>
      </c>
      <c r="E129" s="96" t="str">
        <f>IFERROR(Density!E129*Equations!F$10,"")</f>
        <v/>
      </c>
      <c r="F129" s="96" t="str">
        <f>IFERROR(Density!F129*Equations!G$10,"")</f>
        <v/>
      </c>
      <c r="G129" s="109" t="str">
        <f>IFERROR(Density!G129*Equations!H$10,"")</f>
        <v/>
      </c>
      <c r="H129" s="110" t="str">
        <f>IFERROR(Density!H129*Equations!I$10,"")</f>
        <v/>
      </c>
      <c r="I129" s="136" t="str">
        <f>IFERROR(SUM(B129:H129)/('Site Description'!$H$33),"")</f>
        <v/>
      </c>
      <c r="J129" s="76"/>
    </row>
    <row r="130" spans="1:19" x14ac:dyDescent="0.25">
      <c r="A130" s="105" t="s">
        <v>88</v>
      </c>
      <c r="B130" s="138"/>
      <c r="C130" s="95" t="str">
        <f>IFERROR(Density!C130*Equations!D$11,"")</f>
        <v/>
      </c>
      <c r="D130" s="96" t="str">
        <f>IFERROR(Density!D130*Equations!E$11,"")</f>
        <v/>
      </c>
      <c r="E130" s="96" t="str">
        <f>IFERROR(Density!E130*Equations!F$11,"")</f>
        <v/>
      </c>
      <c r="F130" s="96" t="str">
        <f>IFERROR(Density!F130*Equations!G$11,"")</f>
        <v/>
      </c>
      <c r="G130" s="109" t="str">
        <f>IFERROR(Density!G130*Equations!H$11,"")</f>
        <v/>
      </c>
      <c r="H130" s="110" t="str">
        <f>IFERROR(Density!H130*Equations!I$11,"")</f>
        <v/>
      </c>
      <c r="I130" s="136" t="str">
        <f>IFERROR(SUM(B130:H130)/('Site Description'!$H$33),"")</f>
        <v/>
      </c>
    </row>
    <row r="131" spans="1:19" ht="14.4" x14ac:dyDescent="0.3">
      <c r="A131" s="111"/>
      <c r="B131" s="139"/>
      <c r="C131" s="102"/>
      <c r="D131" s="103"/>
      <c r="E131" s="103"/>
      <c r="F131" s="103"/>
      <c r="G131" s="103"/>
      <c r="H131" s="104"/>
      <c r="I131" s="136"/>
      <c r="J131" s="73"/>
    </row>
    <row r="132" spans="1:19" x14ac:dyDescent="0.25">
      <c r="A132" s="112" t="s">
        <v>78</v>
      </c>
      <c r="B132" s="138"/>
      <c r="C132" s="95" t="str">
        <f>IFERROR(Density!C132*Equations!D$13,"")</f>
        <v/>
      </c>
      <c r="D132" s="96" t="str">
        <f>IFERROR(Density!D132*Equations!E$13,"")</f>
        <v/>
      </c>
      <c r="E132" s="96" t="str">
        <f>IFERROR(Density!E132*Equations!F$13,"")</f>
        <v/>
      </c>
      <c r="F132" s="109" t="str">
        <f>IFERROR(Density!F132*Equations!G$13,"")</f>
        <v/>
      </c>
      <c r="G132" s="109" t="str">
        <f>IFERROR(Density!G132*Equations!H$13,"")</f>
        <v/>
      </c>
      <c r="H132" s="110" t="str">
        <f>IFERROR(Density!H132*Equations!I$13,"")</f>
        <v/>
      </c>
      <c r="I132" s="136" t="str">
        <f>IFERROR(SUM(B132:H132)/('Site Description'!$H$33),"")</f>
        <v/>
      </c>
      <c r="J132" s="76"/>
    </row>
    <row r="133" spans="1:19" x14ac:dyDescent="0.25">
      <c r="A133" s="112" t="s">
        <v>79</v>
      </c>
      <c r="B133" s="138"/>
      <c r="C133" s="95" t="str">
        <f>IFERROR(Density!C133*Equations!D$14,"")</f>
        <v/>
      </c>
      <c r="D133" s="96" t="str">
        <f>IFERROR(Density!D133*Equations!E$14,"")</f>
        <v/>
      </c>
      <c r="E133" s="96" t="str">
        <f>IFERROR(Density!E133*Equations!F$14,"")</f>
        <v/>
      </c>
      <c r="F133" s="96" t="str">
        <f>IFERROR(Density!F133*Equations!G$14,"")</f>
        <v/>
      </c>
      <c r="G133" s="96" t="str">
        <f>IFERROR(Density!G133*Equations!H$14,"")</f>
        <v/>
      </c>
      <c r="H133" s="97" t="str">
        <f>IFERROR(Density!H133*Equations!I$14,"")</f>
        <v/>
      </c>
      <c r="I133" s="136" t="str">
        <f>IFERROR(SUM(B133:H133)/('Site Description'!$H$33),"")</f>
        <v/>
      </c>
      <c r="J133" s="76"/>
    </row>
    <row r="134" spans="1:19" x14ac:dyDescent="0.25">
      <c r="A134" s="112" t="s">
        <v>80</v>
      </c>
      <c r="B134" s="138"/>
      <c r="C134" s="95" t="str">
        <f>IFERROR(Density!C134*Equations!D$15,"")</f>
        <v/>
      </c>
      <c r="D134" s="96" t="str">
        <f>IFERROR(Density!D134*Equations!E$15,"")</f>
        <v/>
      </c>
      <c r="E134" s="96" t="str">
        <f>IFERROR(Density!E134*Equations!F$15,"")</f>
        <v/>
      </c>
      <c r="F134" s="96" t="str">
        <f>IFERROR(Density!F134*Equations!G$15,"")</f>
        <v/>
      </c>
      <c r="G134" s="96" t="str">
        <f>IFERROR(Density!G134*Equations!H$15,"")</f>
        <v/>
      </c>
      <c r="H134" s="97" t="str">
        <f>IFERROR(Density!H134*Equations!I$15,"")</f>
        <v/>
      </c>
      <c r="I134" s="136" t="str">
        <f>IFERROR(SUM(B134:H134)/('Site Description'!$H$33),"")</f>
        <v/>
      </c>
    </row>
    <row r="135" spans="1:19" x14ac:dyDescent="0.25">
      <c r="A135" s="111" t="s">
        <v>92</v>
      </c>
      <c r="B135" s="138"/>
      <c r="C135" s="95" t="str">
        <f>IFERROR(Density!C135*Equations!D$16,"")</f>
        <v/>
      </c>
      <c r="D135" s="96" t="str">
        <f>IFERROR(Density!D135*Equations!E$16,"")</f>
        <v/>
      </c>
      <c r="E135" s="96" t="str">
        <f>IFERROR(Density!E135*Equations!F$16,"")</f>
        <v/>
      </c>
      <c r="F135" s="96" t="str">
        <f>IFERROR(Density!F135*Equations!G$16,"")</f>
        <v/>
      </c>
      <c r="G135" s="96" t="str">
        <f>IFERROR(Density!G135*Equations!H$16,"")</f>
        <v/>
      </c>
      <c r="H135" s="97" t="str">
        <f>IFERROR(Density!H135*Equations!I$16,"")</f>
        <v/>
      </c>
      <c r="I135" s="136" t="str">
        <f>IFERROR(SUM(B135:H135)/('Site Description'!$H$33),"")</f>
        <v/>
      </c>
    </row>
    <row r="136" spans="1:19" x14ac:dyDescent="0.25">
      <c r="A136" s="112"/>
      <c r="B136" s="139"/>
      <c r="C136" s="102"/>
      <c r="D136" s="103"/>
      <c r="E136" s="103"/>
      <c r="F136" s="103"/>
      <c r="G136" s="103"/>
      <c r="H136" s="104"/>
      <c r="I136" s="136"/>
    </row>
    <row r="137" spans="1:19" x14ac:dyDescent="0.25">
      <c r="A137" s="112"/>
      <c r="B137" s="138"/>
      <c r="C137" s="95" t="str">
        <f>IFERROR(Density!C137*Equations!D$18,"")</f>
        <v/>
      </c>
      <c r="D137" s="96" t="str">
        <f>IFERROR(Density!D137*Equations!E$18,"")</f>
        <v/>
      </c>
      <c r="E137" s="96" t="str">
        <f>IFERROR(Density!E137*Equations!F$18,"")</f>
        <v/>
      </c>
      <c r="F137" s="96" t="str">
        <f>IFERROR(Density!F137*Equations!G$18,"")</f>
        <v/>
      </c>
      <c r="G137" s="96" t="str">
        <f>IFERROR(Density!G137*Equations!H$18,"")</f>
        <v/>
      </c>
      <c r="H137" s="97" t="str">
        <f>IFERROR(Density!H137*Equations!I$18,"")</f>
        <v/>
      </c>
      <c r="I137" s="136" t="str">
        <f>IFERROR(SUM(B137:H137)/('Site Description'!$H$33),"")</f>
        <v/>
      </c>
      <c r="K137" s="131"/>
      <c r="L137" s="76"/>
      <c r="M137" s="76"/>
      <c r="N137" s="76"/>
      <c r="O137" s="76"/>
      <c r="P137" s="76"/>
      <c r="Q137" s="76"/>
      <c r="R137" s="76"/>
      <c r="S137" s="76"/>
    </row>
    <row r="138" spans="1:19" ht="14.4" thickBot="1" x14ac:dyDescent="0.3">
      <c r="A138" s="112"/>
      <c r="B138" s="138"/>
      <c r="C138" s="95" t="str">
        <f>IFERROR(Density!C138*Equations!D$19,"")</f>
        <v/>
      </c>
      <c r="D138" s="96" t="str">
        <f>IFERROR(Density!D138*Equations!E$19,"")</f>
        <v/>
      </c>
      <c r="E138" s="96" t="str">
        <f>IFERROR(Density!E138*Equations!F$19,"")</f>
        <v/>
      </c>
      <c r="F138" s="96" t="str">
        <f>IFERROR(Density!F138*Equations!G$19,"")</f>
        <v/>
      </c>
      <c r="G138" s="96" t="str">
        <f>IFERROR(Density!G138*Equations!H$19,"")</f>
        <v/>
      </c>
      <c r="H138" s="97" t="str">
        <f>IFERROR(Density!H138*Equations!I$19,"")</f>
        <v/>
      </c>
      <c r="I138" s="136" t="str">
        <f>IFERROR(SUM(B138:H138)/('Site Description'!$H$33),"")</f>
        <v/>
      </c>
    </row>
    <row r="139" spans="1:19" ht="16.8" thickBot="1" x14ac:dyDescent="0.3">
      <c r="A139" s="140" t="s">
        <v>134</v>
      </c>
      <c r="B139" s="124" t="str">
        <f>IFERROR(SUM(B124:B138)/('Site Description'!$H$33),"")</f>
        <v/>
      </c>
      <c r="C139" s="125" t="str">
        <f>IFERROR(SUM(C124:C138)/('Site Description'!$H$33),"")</f>
        <v/>
      </c>
      <c r="D139" s="126" t="str">
        <f>IFERROR(SUM(D124:D138)/('Site Description'!$H$33),"")</f>
        <v/>
      </c>
      <c r="E139" s="126" t="str">
        <f>IFERROR(SUM(E124:E138)/('Site Description'!$H$33),"")</f>
        <v/>
      </c>
      <c r="F139" s="126" t="str">
        <f>IFERROR(SUM(F124:F138)/('Site Description'!$H$33),"")</f>
        <v/>
      </c>
      <c r="G139" s="126" t="str">
        <f>IFERROR(SUM(G124:G138)/('Site Description'!$H$33),"")</f>
        <v/>
      </c>
      <c r="H139" s="127" t="str">
        <f>IFERROR(SUM(H124:H138)/('Site Description'!$H$33),"")</f>
        <v/>
      </c>
      <c r="I139" s="141" t="str">
        <f>IF(SUM(B139:H139)&gt;0,SUM(B139:H139),"")</f>
        <v/>
      </c>
    </row>
    <row r="140" spans="1:19" ht="14.4" thickBot="1" x14ac:dyDescent="0.3"/>
    <row r="141" spans="1:19" ht="15" thickBot="1" x14ac:dyDescent="0.35">
      <c r="A141" s="329" t="s">
        <v>39</v>
      </c>
      <c r="B141" s="330"/>
      <c r="C141" s="330"/>
      <c r="D141" s="330"/>
      <c r="E141" s="330"/>
      <c r="F141" s="330"/>
      <c r="G141" s="330"/>
      <c r="H141" s="71"/>
      <c r="I141" s="72"/>
    </row>
    <row r="142" spans="1:19" ht="14.4" x14ac:dyDescent="0.3">
      <c r="A142" s="132"/>
      <c r="B142" s="47" t="s">
        <v>55</v>
      </c>
      <c r="C142" s="331" t="s">
        <v>103</v>
      </c>
      <c r="D142" s="332"/>
      <c r="E142" s="332"/>
      <c r="F142" s="332"/>
      <c r="G142" s="332"/>
      <c r="H142" s="335"/>
      <c r="I142" s="78" t="s">
        <v>43</v>
      </c>
    </row>
    <row r="143" spans="1:19" ht="16.2" x14ac:dyDescent="0.25">
      <c r="A143" s="133" t="s">
        <v>31</v>
      </c>
      <c r="B143" s="47" t="s">
        <v>99</v>
      </c>
      <c r="C143" s="48" t="s">
        <v>67</v>
      </c>
      <c r="D143" s="48" t="s">
        <v>68</v>
      </c>
      <c r="E143" s="48" t="s">
        <v>69</v>
      </c>
      <c r="F143" s="48" t="s">
        <v>70</v>
      </c>
      <c r="G143" s="48" t="s">
        <v>71</v>
      </c>
      <c r="H143" s="49" t="s">
        <v>72</v>
      </c>
      <c r="I143" s="81" t="s">
        <v>133</v>
      </c>
    </row>
    <row r="144" spans="1:19" x14ac:dyDescent="0.25">
      <c r="A144" s="82" t="s">
        <v>22</v>
      </c>
      <c r="B144" s="135"/>
      <c r="C144" s="89" t="str">
        <f>IFERROR(Density!C144*Equations!D$5,"")</f>
        <v/>
      </c>
      <c r="D144" s="90" t="str">
        <f>IFERROR(Density!D144*Equations!E$5,"")</f>
        <v/>
      </c>
      <c r="E144" s="90" t="str">
        <f>IFERROR(Density!E144*Equations!F$5,"")</f>
        <v/>
      </c>
      <c r="F144" s="90" t="str">
        <f>IFERROR(Density!F144*Equations!G$5,"")</f>
        <v/>
      </c>
      <c r="G144" s="90" t="str">
        <f>IFERROR(Density!G144*Equations!H$5,"")</f>
        <v/>
      </c>
      <c r="H144" s="91" t="str">
        <f>IFERROR(Density!H144*Equations!I$5,"")</f>
        <v/>
      </c>
      <c r="I144" s="136" t="str">
        <f>IFERROR(SUM(B144:H144)/('Site Description'!$I$33),"")</f>
        <v/>
      </c>
    </row>
    <row r="145" spans="1:19" x14ac:dyDescent="0.25">
      <c r="A145" s="82" t="s">
        <v>30</v>
      </c>
      <c r="B145" s="138"/>
      <c r="C145" s="95" t="str">
        <f>IFERROR(Density!C145*Equations!D$6,"")</f>
        <v/>
      </c>
      <c r="D145" s="96" t="str">
        <f>IFERROR(Density!D145*Equations!E$6,"")</f>
        <v/>
      </c>
      <c r="E145" s="96" t="str">
        <f>IFERROR(Density!E145*Equations!F$6,"")</f>
        <v/>
      </c>
      <c r="F145" s="96" t="str">
        <f>IFERROR(Density!F145*Equations!G$6,"")</f>
        <v/>
      </c>
      <c r="G145" s="96" t="str">
        <f>IFERROR(Density!G145*Equations!H$6,"")</f>
        <v/>
      </c>
      <c r="H145" s="97" t="str">
        <f>IFERROR(Density!H145*Equations!I$6,"")</f>
        <v/>
      </c>
      <c r="I145" s="136" t="str">
        <f>IFERROR(SUM(B145:H145)/('Site Description'!$I$33),"")</f>
        <v/>
      </c>
    </row>
    <row r="146" spans="1:19" x14ac:dyDescent="0.25">
      <c r="A146" s="82" t="s">
        <v>64</v>
      </c>
      <c r="B146" s="138"/>
      <c r="C146" s="95" t="str">
        <f>IFERROR(Density!C146*Equations!D$7,"")</f>
        <v/>
      </c>
      <c r="D146" s="96" t="str">
        <f>IFERROR(Density!D146*Equations!E$7,"")</f>
        <v/>
      </c>
      <c r="E146" s="96" t="str">
        <f>IFERROR(Density!E146*Equations!F$7,"")</f>
        <v/>
      </c>
      <c r="F146" s="96" t="str">
        <f>IFERROR(Density!F146*Equations!G$7,"")</f>
        <v/>
      </c>
      <c r="G146" s="96" t="str">
        <f>IFERROR(Density!G146*Equations!H$7,"")</f>
        <v/>
      </c>
      <c r="H146" s="97" t="str">
        <f>IFERROR(Density!H146*Equations!I$7,"")</f>
        <v/>
      </c>
      <c r="I146" s="136" t="str">
        <f>IFERROR(SUM(B146:H146)/('Site Description'!$I$33),"")</f>
        <v/>
      </c>
      <c r="J146" s="76"/>
    </row>
    <row r="147" spans="1:19" x14ac:dyDescent="0.25">
      <c r="A147" s="82" t="s">
        <v>65</v>
      </c>
      <c r="B147" s="138"/>
      <c r="C147" s="95" t="str">
        <f>IFERROR(Density!C147*Equations!D$8,"")</f>
        <v/>
      </c>
      <c r="D147" s="96" t="str">
        <f>IFERROR(Density!D147*Equations!E$8,"")</f>
        <v/>
      </c>
      <c r="E147" s="96" t="str">
        <f>IFERROR(Density!E147*Equations!F$8,"")</f>
        <v/>
      </c>
      <c r="F147" s="96" t="str">
        <f>IFERROR(Density!F147*Equations!G$8,"")</f>
        <v/>
      </c>
      <c r="G147" s="96" t="str">
        <f>IFERROR(Density!G147*Equations!H$8,"")</f>
        <v/>
      </c>
      <c r="H147" s="97" t="str">
        <f>IFERROR(Density!H147*Equations!I$8,"")</f>
        <v/>
      </c>
      <c r="I147" s="136" t="str">
        <f>IFERROR(SUM(B147:H147)/('Site Description'!$I$33),"")</f>
        <v/>
      </c>
    </row>
    <row r="148" spans="1:19" ht="14.4" x14ac:dyDescent="0.3">
      <c r="A148" s="82"/>
      <c r="B148" s="139"/>
      <c r="C148" s="102"/>
      <c r="D148" s="103"/>
      <c r="E148" s="103"/>
      <c r="F148" s="103"/>
      <c r="G148" s="103"/>
      <c r="H148" s="104"/>
      <c r="I148" s="136"/>
      <c r="J148" s="73"/>
    </row>
    <row r="149" spans="1:19" x14ac:dyDescent="0.25">
      <c r="A149" s="105" t="s">
        <v>77</v>
      </c>
      <c r="B149" s="138"/>
      <c r="C149" s="95" t="str">
        <f>IFERROR(Density!C149*Equations!D$10,"")</f>
        <v/>
      </c>
      <c r="D149" s="96" t="str">
        <f>IFERROR(Density!D149*Equations!E$10,"")</f>
        <v/>
      </c>
      <c r="E149" s="96" t="str">
        <f>IFERROR(Density!E149*Equations!F$10,"")</f>
        <v/>
      </c>
      <c r="F149" s="96" t="str">
        <f>IFERROR(Density!F149*Equations!G$10,"")</f>
        <v/>
      </c>
      <c r="G149" s="109" t="str">
        <f>IFERROR(Density!G149*Equations!H$10,"")</f>
        <v/>
      </c>
      <c r="H149" s="110" t="str">
        <f>IFERROR(Density!H149*Equations!I$10,"")</f>
        <v/>
      </c>
      <c r="I149" s="136" t="str">
        <f>IFERROR(SUM(B149:H149)/('Site Description'!$I$33),"")</f>
        <v/>
      </c>
      <c r="J149" s="76"/>
    </row>
    <row r="150" spans="1:19" x14ac:dyDescent="0.25">
      <c r="A150" s="105" t="s">
        <v>88</v>
      </c>
      <c r="B150" s="138"/>
      <c r="C150" s="95" t="str">
        <f>IFERROR(Density!C150*Equations!D$11,"")</f>
        <v/>
      </c>
      <c r="D150" s="96" t="str">
        <f>IFERROR(Density!D150*Equations!E$11,"")</f>
        <v/>
      </c>
      <c r="E150" s="96" t="str">
        <f>IFERROR(Density!E150*Equations!F$11,"")</f>
        <v/>
      </c>
      <c r="F150" s="96" t="str">
        <f>IFERROR(Density!F150*Equations!G$11,"")</f>
        <v/>
      </c>
      <c r="G150" s="109" t="str">
        <f>IFERROR(Density!G150*Equations!H$11,"")</f>
        <v/>
      </c>
      <c r="H150" s="110" t="str">
        <f>IFERROR(Density!H150*Equations!I$11,"")</f>
        <v/>
      </c>
      <c r="I150" s="136" t="str">
        <f>IFERROR(SUM(B150:H150)/('Site Description'!$I$33),"")</f>
        <v/>
      </c>
      <c r="J150" s="76"/>
    </row>
    <row r="151" spans="1:19" x14ac:dyDescent="0.25">
      <c r="A151" s="111"/>
      <c r="B151" s="139"/>
      <c r="C151" s="102"/>
      <c r="D151" s="103"/>
      <c r="E151" s="103"/>
      <c r="F151" s="103"/>
      <c r="G151" s="103"/>
      <c r="H151" s="104"/>
      <c r="I151" s="136"/>
    </row>
    <row r="152" spans="1:19" x14ac:dyDescent="0.25">
      <c r="A152" s="112" t="s">
        <v>78</v>
      </c>
      <c r="B152" s="138"/>
      <c r="C152" s="95" t="str">
        <f>IFERROR(Density!C152*Equations!D$13,"")</f>
        <v/>
      </c>
      <c r="D152" s="96" t="str">
        <f>IFERROR(Density!D152*Equations!E$13,"")</f>
        <v/>
      </c>
      <c r="E152" s="96" t="str">
        <f>IFERROR(Density!E152*Equations!F$13,"")</f>
        <v/>
      </c>
      <c r="F152" s="109" t="str">
        <f>IFERROR(Density!F152*Equations!G$13,"")</f>
        <v/>
      </c>
      <c r="G152" s="109" t="str">
        <f>IFERROR(Density!G152*Equations!H$13,"")</f>
        <v/>
      </c>
      <c r="H152" s="110" t="str">
        <f>IFERROR(Density!H152*Equations!I$13,"")</f>
        <v/>
      </c>
      <c r="I152" s="136" t="str">
        <f>IFERROR(SUM(B152:H152)/('Site Description'!$I$33),"")</f>
        <v/>
      </c>
    </row>
    <row r="153" spans="1:19" x14ac:dyDescent="0.25">
      <c r="A153" s="112" t="s">
        <v>79</v>
      </c>
      <c r="B153" s="138"/>
      <c r="C153" s="95" t="str">
        <f>IFERROR(Density!C153*Equations!D$14,"")</f>
        <v/>
      </c>
      <c r="D153" s="96" t="str">
        <f>IFERROR(Density!D153*Equations!E$14,"")</f>
        <v/>
      </c>
      <c r="E153" s="96" t="str">
        <f>IFERROR(Density!E153*Equations!F$14,"")</f>
        <v/>
      </c>
      <c r="F153" s="96" t="str">
        <f>IFERROR(Density!F153*Equations!G$14,"")</f>
        <v/>
      </c>
      <c r="G153" s="96" t="str">
        <f>IFERROR(Density!G153*Equations!H$14,"")</f>
        <v/>
      </c>
      <c r="H153" s="97" t="str">
        <f>IFERROR(Density!H153*Equations!I$14,"")</f>
        <v/>
      </c>
      <c r="I153" s="136" t="str">
        <f>IFERROR(SUM(B153:H153)/('Site Description'!$I$33),"")</f>
        <v/>
      </c>
    </row>
    <row r="154" spans="1:19" x14ac:dyDescent="0.25">
      <c r="A154" s="112" t="s">
        <v>80</v>
      </c>
      <c r="B154" s="138"/>
      <c r="C154" s="95" t="str">
        <f>IFERROR(Density!C154*Equations!D$15,"")</f>
        <v/>
      </c>
      <c r="D154" s="96" t="str">
        <f>IFERROR(Density!D154*Equations!E$15,"")</f>
        <v/>
      </c>
      <c r="E154" s="96" t="str">
        <f>IFERROR(Density!E154*Equations!F$15,"")</f>
        <v/>
      </c>
      <c r="F154" s="96" t="str">
        <f>IFERROR(Density!F154*Equations!G$15,"")</f>
        <v/>
      </c>
      <c r="G154" s="96" t="str">
        <f>IFERROR(Density!G154*Equations!H$15,"")</f>
        <v/>
      </c>
      <c r="H154" s="97" t="str">
        <f>IFERROR(Density!H154*Equations!I$15,"")</f>
        <v/>
      </c>
      <c r="I154" s="136" t="str">
        <f>IFERROR(SUM(B154:H154)/('Site Description'!$I$33),"")</f>
        <v/>
      </c>
      <c r="K154" s="131"/>
      <c r="L154" s="76"/>
      <c r="M154" s="76"/>
      <c r="N154" s="76"/>
      <c r="O154" s="76"/>
      <c r="P154" s="76"/>
      <c r="Q154" s="76"/>
      <c r="R154" s="76"/>
      <c r="S154" s="76"/>
    </row>
    <row r="155" spans="1:19" x14ac:dyDescent="0.25">
      <c r="A155" s="111" t="s">
        <v>92</v>
      </c>
      <c r="B155" s="138"/>
      <c r="C155" s="95" t="str">
        <f>IFERROR(Density!C155*Equations!D$16,"")</f>
        <v/>
      </c>
      <c r="D155" s="96" t="str">
        <f>IFERROR(Density!D155*Equations!E$16,"")</f>
        <v/>
      </c>
      <c r="E155" s="96" t="str">
        <f>IFERROR(Density!E155*Equations!F$16,"")</f>
        <v/>
      </c>
      <c r="F155" s="96" t="str">
        <f>IFERROR(Density!F155*Equations!G$16,"")</f>
        <v/>
      </c>
      <c r="G155" s="96" t="str">
        <f>IFERROR(Density!G155*Equations!H$16,"")</f>
        <v/>
      </c>
      <c r="H155" s="97" t="str">
        <f>IFERROR(Density!H155*Equations!I$16,"")</f>
        <v/>
      </c>
      <c r="I155" s="136" t="str">
        <f>IFERROR(SUM(B155:H155)/('Site Description'!$I$33),"")</f>
        <v/>
      </c>
    </row>
    <row r="156" spans="1:19" ht="14.4" x14ac:dyDescent="0.3">
      <c r="A156" s="112"/>
      <c r="B156" s="139"/>
      <c r="C156" s="102"/>
      <c r="D156" s="103"/>
      <c r="E156" s="103"/>
      <c r="F156" s="103"/>
      <c r="G156" s="103"/>
      <c r="H156" s="104"/>
      <c r="I156" s="136"/>
      <c r="K156" s="130"/>
      <c r="L156" s="73"/>
      <c r="M156" s="73"/>
      <c r="N156" s="73"/>
      <c r="O156" s="73"/>
      <c r="P156" s="73"/>
      <c r="Q156" s="73"/>
      <c r="R156" s="73"/>
      <c r="S156" s="73"/>
    </row>
    <row r="157" spans="1:19" x14ac:dyDescent="0.25">
      <c r="A157" s="112"/>
      <c r="B157" s="138"/>
      <c r="C157" s="95" t="str">
        <f>IFERROR(Density!C157*Equations!D$18,"")</f>
        <v/>
      </c>
      <c r="D157" s="96" t="str">
        <f>IFERROR(Density!D157*Equations!E$18,"")</f>
        <v/>
      </c>
      <c r="E157" s="96" t="str">
        <f>IFERROR(Density!E157*Equations!F$18,"")</f>
        <v/>
      </c>
      <c r="F157" s="96" t="str">
        <f>IFERROR(Density!F157*Equations!G$18,"")</f>
        <v/>
      </c>
      <c r="G157" s="96" t="str">
        <f>IFERROR(Density!G157*Equations!H$18,"")</f>
        <v/>
      </c>
      <c r="H157" s="97" t="str">
        <f>IFERROR(Density!H157*Equations!I$18,"")</f>
        <v/>
      </c>
      <c r="I157" s="136" t="str">
        <f>IFERROR(SUM(B157:H157)/('Site Description'!$I$33),"")</f>
        <v/>
      </c>
      <c r="K157" s="131"/>
      <c r="L157" s="76"/>
      <c r="M157" s="76"/>
      <c r="N157" s="76"/>
      <c r="O157" s="76"/>
      <c r="P157" s="76"/>
      <c r="Q157" s="76"/>
      <c r="R157" s="76"/>
      <c r="S157" s="76"/>
    </row>
    <row r="158" spans="1:19" ht="14.4" thickBot="1" x14ac:dyDescent="0.3">
      <c r="A158" s="112"/>
      <c r="B158" s="138"/>
      <c r="C158" s="95" t="str">
        <f>IFERROR(Density!C158*Equations!D$19,"")</f>
        <v/>
      </c>
      <c r="D158" s="96" t="str">
        <f>IFERROR(Density!D158*Equations!E$19,"")</f>
        <v/>
      </c>
      <c r="E158" s="96" t="str">
        <f>IFERROR(Density!E158*Equations!F$19,"")</f>
        <v/>
      </c>
      <c r="F158" s="96" t="str">
        <f>IFERROR(Density!F158*Equations!G$19,"")</f>
        <v/>
      </c>
      <c r="G158" s="96" t="str">
        <f>IFERROR(Density!G158*Equations!H$19,"")</f>
        <v/>
      </c>
      <c r="H158" s="97" t="str">
        <f>IFERROR(Density!H158*Equations!I$19,"")</f>
        <v/>
      </c>
      <c r="I158" s="136" t="str">
        <f>IFERROR(SUM(B158:H158)/('Site Description'!$I$33),"")</f>
        <v/>
      </c>
      <c r="K158" s="131"/>
      <c r="L158" s="76"/>
      <c r="M158" s="76"/>
      <c r="N158" s="76"/>
      <c r="O158" s="76"/>
      <c r="P158" s="76"/>
      <c r="Q158" s="76"/>
      <c r="R158" s="76"/>
      <c r="S158" s="76"/>
    </row>
    <row r="159" spans="1:19" ht="16.8" thickBot="1" x14ac:dyDescent="0.3">
      <c r="A159" s="140" t="s">
        <v>134</v>
      </c>
      <c r="B159" s="124" t="str">
        <f>IFERROR(SUM(B144:B158)/('Site Description'!$I$33),"")</f>
        <v/>
      </c>
      <c r="C159" s="125" t="str">
        <f>IFERROR(SUM(C144:C158)/('Site Description'!$I$33),"")</f>
        <v/>
      </c>
      <c r="D159" s="126" t="str">
        <f>IFERROR(SUM(D144:D158)/('Site Description'!$I$33),"")</f>
        <v/>
      </c>
      <c r="E159" s="126" t="str">
        <f>IFERROR(SUM(E144:E158)/('Site Description'!$I$33),"")</f>
        <v/>
      </c>
      <c r="F159" s="126" t="str">
        <f>IFERROR(SUM(F144:F158)/('Site Description'!$I$33),"")</f>
        <v/>
      </c>
      <c r="G159" s="126" t="str">
        <f>IFERROR(SUM(G144:G158)/('Site Description'!$I$33),"")</f>
        <v/>
      </c>
      <c r="H159" s="127" t="str">
        <f>IFERROR(SUM(H144:H158)/('Site Description'!$I$33),"")</f>
        <v/>
      </c>
      <c r="I159" s="141" t="str">
        <f>IF(SUM(B159:H159)&gt;0,SUM(B159:H159),"")</f>
        <v/>
      </c>
    </row>
    <row r="160" spans="1:19" ht="14.4" thickBot="1" x14ac:dyDescent="0.3"/>
    <row r="161" spans="1:19" ht="15" thickBot="1" x14ac:dyDescent="0.35">
      <c r="A161" s="329" t="s">
        <v>40</v>
      </c>
      <c r="B161" s="330"/>
      <c r="C161" s="330"/>
      <c r="D161" s="330"/>
      <c r="E161" s="330"/>
      <c r="F161" s="330"/>
      <c r="G161" s="330"/>
      <c r="H161" s="71"/>
      <c r="I161" s="72"/>
    </row>
    <row r="162" spans="1:19" ht="14.4" x14ac:dyDescent="0.3">
      <c r="A162" s="132"/>
      <c r="B162" s="47" t="s">
        <v>55</v>
      </c>
      <c r="C162" s="331" t="s">
        <v>103</v>
      </c>
      <c r="D162" s="332"/>
      <c r="E162" s="332"/>
      <c r="F162" s="332"/>
      <c r="G162" s="332"/>
      <c r="H162" s="335"/>
      <c r="I162" s="78" t="s">
        <v>43</v>
      </c>
    </row>
    <row r="163" spans="1:19" ht="16.2" x14ac:dyDescent="0.25">
      <c r="A163" s="133" t="s">
        <v>31</v>
      </c>
      <c r="B163" s="47" t="s">
        <v>99</v>
      </c>
      <c r="C163" s="48" t="s">
        <v>67</v>
      </c>
      <c r="D163" s="48" t="s">
        <v>68</v>
      </c>
      <c r="E163" s="48" t="s">
        <v>69</v>
      </c>
      <c r="F163" s="48" t="s">
        <v>70</v>
      </c>
      <c r="G163" s="48" t="s">
        <v>71</v>
      </c>
      <c r="H163" s="49" t="s">
        <v>72</v>
      </c>
      <c r="I163" s="81" t="s">
        <v>133</v>
      </c>
      <c r="J163" s="76"/>
    </row>
    <row r="164" spans="1:19" x14ac:dyDescent="0.25">
      <c r="A164" s="82" t="s">
        <v>22</v>
      </c>
      <c r="B164" s="135"/>
      <c r="C164" s="89" t="str">
        <f>IFERROR(Density!C164*Equations!D$5,"")</f>
        <v/>
      </c>
      <c r="D164" s="90" t="str">
        <f>IFERROR(Density!D164*Equations!E$5,"")</f>
        <v/>
      </c>
      <c r="E164" s="90" t="str">
        <f>IFERROR(Density!E164*Equations!F$5,"")</f>
        <v/>
      </c>
      <c r="F164" s="90" t="str">
        <f>IFERROR(Density!F164*Equations!G$5,"")</f>
        <v/>
      </c>
      <c r="G164" s="90" t="str">
        <f>IFERROR(Density!G164*Equations!H$5,"")</f>
        <v/>
      </c>
      <c r="H164" s="91" t="str">
        <f>IFERROR(Density!H164*Equations!I$5,"")</f>
        <v/>
      </c>
      <c r="I164" s="136" t="str">
        <f>IFERROR(SUM(B164:H164)/('Site Description'!$J$33),"")</f>
        <v/>
      </c>
    </row>
    <row r="165" spans="1:19" ht="14.4" x14ac:dyDescent="0.3">
      <c r="A165" s="82" t="s">
        <v>30</v>
      </c>
      <c r="B165" s="138"/>
      <c r="C165" s="95" t="str">
        <f>IFERROR(Density!C165*Equations!D$6,"")</f>
        <v/>
      </c>
      <c r="D165" s="96" t="str">
        <f>IFERROR(Density!D165*Equations!E$6,"")</f>
        <v/>
      </c>
      <c r="E165" s="96" t="str">
        <f>IFERROR(Density!E165*Equations!F$6,"")</f>
        <v/>
      </c>
      <c r="F165" s="96" t="str">
        <f>IFERROR(Density!F165*Equations!G$6,"")</f>
        <v/>
      </c>
      <c r="G165" s="96" t="str">
        <f>IFERROR(Density!G165*Equations!H$6,"")</f>
        <v/>
      </c>
      <c r="H165" s="97" t="str">
        <f>IFERROR(Density!H165*Equations!I$6,"")</f>
        <v/>
      </c>
      <c r="I165" s="136" t="str">
        <f>IFERROR(SUM(B165:H165)/('Site Description'!$J$33),"")</f>
        <v/>
      </c>
      <c r="J165" s="73"/>
    </row>
    <row r="166" spans="1:19" x14ac:dyDescent="0.25">
      <c r="A166" s="82" t="s">
        <v>64</v>
      </c>
      <c r="B166" s="138"/>
      <c r="C166" s="95" t="str">
        <f>IFERROR(Density!C166*Equations!D$7,"")</f>
        <v/>
      </c>
      <c r="D166" s="96" t="str">
        <f>IFERROR(Density!D166*Equations!E$7,"")</f>
        <v/>
      </c>
      <c r="E166" s="96" t="str">
        <f>IFERROR(Density!E166*Equations!F$7,"")</f>
        <v/>
      </c>
      <c r="F166" s="96" t="str">
        <f>IFERROR(Density!F166*Equations!G$7,"")</f>
        <v/>
      </c>
      <c r="G166" s="96" t="str">
        <f>IFERROR(Density!G166*Equations!H$7,"")</f>
        <v/>
      </c>
      <c r="H166" s="97" t="str">
        <f>IFERROR(Density!H166*Equations!I$7,"")</f>
        <v/>
      </c>
      <c r="I166" s="136" t="str">
        <f>IFERROR(SUM(B166:H166)/('Site Description'!$J$33),"")</f>
        <v/>
      </c>
      <c r="J166" s="76"/>
    </row>
    <row r="167" spans="1:19" x14ac:dyDescent="0.25">
      <c r="A167" s="82" t="s">
        <v>65</v>
      </c>
      <c r="B167" s="138"/>
      <c r="C167" s="95" t="str">
        <f>IFERROR(Density!C167*Equations!D$8,"")</f>
        <v/>
      </c>
      <c r="D167" s="96" t="str">
        <f>IFERROR(Density!D167*Equations!E$8,"")</f>
        <v/>
      </c>
      <c r="E167" s="96" t="str">
        <f>IFERROR(Density!E167*Equations!F$8,"")</f>
        <v/>
      </c>
      <c r="F167" s="96" t="str">
        <f>IFERROR(Density!F167*Equations!G$8,"")</f>
        <v/>
      </c>
      <c r="G167" s="96" t="str">
        <f>IFERROR(Density!G167*Equations!H$8,"")</f>
        <v/>
      </c>
      <c r="H167" s="97" t="str">
        <f>IFERROR(Density!H167*Equations!I$8,"")</f>
        <v/>
      </c>
      <c r="I167" s="136" t="str">
        <f>IFERROR(SUM(B167:H167)/('Site Description'!$J$33),"")</f>
        <v/>
      </c>
      <c r="J167" s="76"/>
    </row>
    <row r="168" spans="1:19" x14ac:dyDescent="0.25">
      <c r="A168" s="82"/>
      <c r="B168" s="139"/>
      <c r="C168" s="102"/>
      <c r="D168" s="103"/>
      <c r="E168" s="103"/>
      <c r="F168" s="103"/>
      <c r="G168" s="103"/>
      <c r="H168" s="104"/>
      <c r="I168" s="136"/>
    </row>
    <row r="169" spans="1:19" x14ac:dyDescent="0.25">
      <c r="A169" s="105" t="s">
        <v>77</v>
      </c>
      <c r="B169" s="138"/>
      <c r="C169" s="95" t="str">
        <f>IFERROR(Density!C169*Equations!D$10,"")</f>
        <v/>
      </c>
      <c r="D169" s="96" t="str">
        <f>IFERROR(Density!D169*Equations!E$10,"")</f>
        <v/>
      </c>
      <c r="E169" s="96" t="str">
        <f>IFERROR(Density!E169*Equations!F$10,"")</f>
        <v/>
      </c>
      <c r="F169" s="96" t="str">
        <f>IFERROR(Density!F169*Equations!G$10,"")</f>
        <v/>
      </c>
      <c r="G169" s="109" t="str">
        <f>IFERROR(Density!G169*Equations!H$10,"")</f>
        <v/>
      </c>
      <c r="H169" s="110" t="str">
        <f>IFERROR(Density!H169*Equations!I$10,"")</f>
        <v/>
      </c>
      <c r="I169" s="136" t="str">
        <f>IFERROR(SUM(B169:H169)/('Site Description'!$J$33),"")</f>
        <v/>
      </c>
    </row>
    <row r="170" spans="1:19" x14ac:dyDescent="0.25">
      <c r="A170" s="105" t="s">
        <v>88</v>
      </c>
      <c r="B170" s="138"/>
      <c r="C170" s="95" t="str">
        <f>IFERROR(Density!C170*Equations!D$11,"")</f>
        <v/>
      </c>
      <c r="D170" s="96" t="str">
        <f>IFERROR(Density!D170*Equations!E$11,"")</f>
        <v/>
      </c>
      <c r="E170" s="96" t="str">
        <f>IFERROR(Density!E170*Equations!F$11,"")</f>
        <v/>
      </c>
      <c r="F170" s="96" t="str">
        <f>IFERROR(Density!F170*Equations!G$11,"")</f>
        <v/>
      </c>
      <c r="G170" s="109" t="str">
        <f>IFERROR(Density!G170*Equations!H$11,"")</f>
        <v/>
      </c>
      <c r="H170" s="110" t="str">
        <f>IFERROR(Density!H170*Equations!I$11,"")</f>
        <v/>
      </c>
      <c r="I170" s="136" t="str">
        <f>IFERROR(SUM(B170:H170)/('Site Description'!$J$33),"")</f>
        <v/>
      </c>
    </row>
    <row r="171" spans="1:19" x14ac:dyDescent="0.25">
      <c r="A171" s="111"/>
      <c r="B171" s="139"/>
      <c r="C171" s="102"/>
      <c r="D171" s="103"/>
      <c r="E171" s="103"/>
      <c r="F171" s="103"/>
      <c r="G171" s="103"/>
      <c r="H171" s="104"/>
      <c r="I171" s="136"/>
      <c r="K171" s="131"/>
      <c r="L171" s="76"/>
      <c r="M171" s="76"/>
      <c r="N171" s="76"/>
      <c r="O171" s="76"/>
      <c r="P171" s="76"/>
      <c r="Q171" s="76"/>
      <c r="R171" s="76"/>
      <c r="S171" s="76"/>
    </row>
    <row r="172" spans="1:19" x14ac:dyDescent="0.25">
      <c r="A172" s="112" t="s">
        <v>78</v>
      </c>
      <c r="B172" s="138"/>
      <c r="C172" s="95" t="str">
        <f>IFERROR(Density!C172*Equations!D$13,"")</f>
        <v/>
      </c>
      <c r="D172" s="96" t="str">
        <f>IFERROR(Density!D172*Equations!E$13,"")</f>
        <v/>
      </c>
      <c r="E172" s="96" t="str">
        <f>IFERROR(Density!E172*Equations!F$13,"")</f>
        <v/>
      </c>
      <c r="F172" s="109" t="str">
        <f>IFERROR(Density!F172*Equations!G$13,"")</f>
        <v/>
      </c>
      <c r="G172" s="109" t="str">
        <f>IFERROR(Density!G172*Equations!H$13,"")</f>
        <v/>
      </c>
      <c r="H172" s="110" t="str">
        <f>IFERROR(Density!H172*Equations!I$13,"")</f>
        <v/>
      </c>
      <c r="I172" s="136" t="str">
        <f>IFERROR(SUM(B172:H172)/('Site Description'!$J$33),"")</f>
        <v/>
      </c>
    </row>
    <row r="173" spans="1:19" ht="14.4" x14ac:dyDescent="0.3">
      <c r="A173" s="112" t="s">
        <v>79</v>
      </c>
      <c r="B173" s="138"/>
      <c r="C173" s="95" t="str">
        <f>IFERROR(Density!C173*Equations!D$14,"")</f>
        <v/>
      </c>
      <c r="D173" s="96" t="str">
        <f>IFERROR(Density!D173*Equations!E$14,"")</f>
        <v/>
      </c>
      <c r="E173" s="96" t="str">
        <f>IFERROR(Density!E173*Equations!F$14,"")</f>
        <v/>
      </c>
      <c r="F173" s="96" t="str">
        <f>IFERROR(Density!F173*Equations!G$14,"")</f>
        <v/>
      </c>
      <c r="G173" s="96" t="str">
        <f>IFERROR(Density!G173*Equations!H$14,"")</f>
        <v/>
      </c>
      <c r="H173" s="97" t="str">
        <f>IFERROR(Density!H173*Equations!I$14,"")</f>
        <v/>
      </c>
      <c r="I173" s="136" t="str">
        <f>IFERROR(SUM(B173:H173)/('Site Description'!$J$33),"")</f>
        <v/>
      </c>
      <c r="K173" s="130"/>
      <c r="L173" s="73"/>
      <c r="M173" s="73"/>
      <c r="N173" s="73"/>
      <c r="O173" s="73"/>
      <c r="P173" s="73"/>
      <c r="Q173" s="73"/>
      <c r="R173" s="73"/>
      <c r="S173" s="73"/>
    </row>
    <row r="174" spans="1:19" x14ac:dyDescent="0.25">
      <c r="A174" s="112" t="s">
        <v>80</v>
      </c>
      <c r="B174" s="138"/>
      <c r="C174" s="95" t="str">
        <f>IFERROR(Density!C174*Equations!D$15,"")</f>
        <v/>
      </c>
      <c r="D174" s="96" t="str">
        <f>IFERROR(Density!D174*Equations!E$15,"")</f>
        <v/>
      </c>
      <c r="E174" s="96" t="str">
        <f>IFERROR(Density!E174*Equations!F$15,"")</f>
        <v/>
      </c>
      <c r="F174" s="96" t="str">
        <f>IFERROR(Density!F174*Equations!G$15,"")</f>
        <v/>
      </c>
      <c r="G174" s="96" t="str">
        <f>IFERROR(Density!G174*Equations!H$15,"")</f>
        <v/>
      </c>
      <c r="H174" s="97" t="str">
        <f>IFERROR(Density!H174*Equations!I$15,"")</f>
        <v/>
      </c>
      <c r="I174" s="136" t="str">
        <f>IFERROR(SUM(B174:H174)/('Site Description'!$J$33),"")</f>
        <v/>
      </c>
      <c r="K174" s="131"/>
      <c r="L174" s="76"/>
      <c r="M174" s="76"/>
      <c r="N174" s="76"/>
      <c r="O174" s="76"/>
      <c r="P174" s="76"/>
      <c r="Q174" s="76"/>
      <c r="R174" s="76"/>
      <c r="S174" s="76"/>
    </row>
    <row r="175" spans="1:19" x14ac:dyDescent="0.25">
      <c r="A175" s="111" t="s">
        <v>92</v>
      </c>
      <c r="B175" s="138"/>
      <c r="C175" s="95" t="str">
        <f>IFERROR(Density!C175*Equations!D$16,"")</f>
        <v/>
      </c>
      <c r="D175" s="96" t="str">
        <f>IFERROR(Density!D175*Equations!E$16,"")</f>
        <v/>
      </c>
      <c r="E175" s="96" t="str">
        <f>IFERROR(Density!E175*Equations!F$16,"")</f>
        <v/>
      </c>
      <c r="F175" s="96" t="str">
        <f>IFERROR(Density!F175*Equations!G$16,"")</f>
        <v/>
      </c>
      <c r="G175" s="96" t="str">
        <f>IFERROR(Density!G175*Equations!H$16,"")</f>
        <v/>
      </c>
      <c r="H175" s="97" t="str">
        <f>IFERROR(Density!H175*Equations!I$16,"")</f>
        <v/>
      </c>
      <c r="I175" s="136" t="str">
        <f>IFERROR(SUM(B175:H175)/('Site Description'!$J$33),"")</f>
        <v/>
      </c>
      <c r="K175" s="131"/>
      <c r="L175" s="76"/>
      <c r="M175" s="76"/>
      <c r="N175" s="76"/>
      <c r="O175" s="76"/>
      <c r="P175" s="76"/>
      <c r="Q175" s="76"/>
      <c r="R175" s="76"/>
      <c r="S175" s="76"/>
    </row>
    <row r="176" spans="1:19" x14ac:dyDescent="0.25">
      <c r="A176" s="112"/>
      <c r="B176" s="139"/>
      <c r="C176" s="102"/>
      <c r="D176" s="103"/>
      <c r="E176" s="103"/>
      <c r="F176" s="103"/>
      <c r="G176" s="103"/>
      <c r="H176" s="104"/>
      <c r="I176" s="136"/>
    </row>
    <row r="177" spans="1:19" x14ac:dyDescent="0.25">
      <c r="A177" s="112"/>
      <c r="B177" s="138"/>
      <c r="C177" s="95" t="str">
        <f>IFERROR(Density!C177*Equations!D$18,"")</f>
        <v/>
      </c>
      <c r="D177" s="96" t="str">
        <f>IFERROR(Density!D177*Equations!E$18,"")</f>
        <v/>
      </c>
      <c r="E177" s="96" t="str">
        <f>IFERROR(Density!E177*Equations!F$18,"")</f>
        <v/>
      </c>
      <c r="F177" s="96" t="str">
        <f>IFERROR(Density!F177*Equations!G$18,"")</f>
        <v/>
      </c>
      <c r="G177" s="96" t="str">
        <f>IFERROR(Density!G177*Equations!H$18,"")</f>
        <v/>
      </c>
      <c r="H177" s="97" t="str">
        <f>IFERROR(Density!H177*Equations!I$18,"")</f>
        <v/>
      </c>
      <c r="I177" s="136" t="str">
        <f>IFERROR(SUM(B177:H177)/('Site Description'!$J$33),"")</f>
        <v/>
      </c>
    </row>
    <row r="178" spans="1:19" ht="14.4" thickBot="1" x14ac:dyDescent="0.3">
      <c r="A178" s="112"/>
      <c r="B178" s="138"/>
      <c r="C178" s="95" t="str">
        <f>IFERROR(Density!C178*Equations!D$19,"")</f>
        <v/>
      </c>
      <c r="D178" s="96" t="str">
        <f>IFERROR(Density!D178*Equations!E$19,"")</f>
        <v/>
      </c>
      <c r="E178" s="96" t="str">
        <f>IFERROR(Density!E178*Equations!F$19,"")</f>
        <v/>
      </c>
      <c r="F178" s="96" t="str">
        <f>IFERROR(Density!F178*Equations!G$19,"")</f>
        <v/>
      </c>
      <c r="G178" s="96" t="str">
        <f>IFERROR(Density!G178*Equations!H$19,"")</f>
        <v/>
      </c>
      <c r="H178" s="97" t="str">
        <f>IFERROR(Density!H178*Equations!I$19,"")</f>
        <v/>
      </c>
      <c r="I178" s="136" t="str">
        <f>IFERROR(SUM(B178:H178)/('Site Description'!$J$33),"")</f>
        <v/>
      </c>
    </row>
    <row r="179" spans="1:19" ht="16.8" thickBot="1" x14ac:dyDescent="0.3">
      <c r="A179" s="140" t="s">
        <v>134</v>
      </c>
      <c r="B179" s="124" t="str">
        <f>IFERROR(SUM(B164:B178)/('Site Description'!$J$33),"")</f>
        <v/>
      </c>
      <c r="C179" s="125" t="str">
        <f>IFERROR(SUM(C164:C178)/('Site Description'!$J$33),"")</f>
        <v/>
      </c>
      <c r="D179" s="126" t="str">
        <f>IFERROR(SUM(D164:D178)/('Site Description'!$J$33),"")</f>
        <v/>
      </c>
      <c r="E179" s="126" t="str">
        <f>IFERROR(SUM(E164:E178)/('Site Description'!$J$33),"")</f>
        <v/>
      </c>
      <c r="F179" s="126" t="str">
        <f>IFERROR(SUM(F164:F178)/('Site Description'!$J$33),"")</f>
        <v/>
      </c>
      <c r="G179" s="126" t="str">
        <f>IFERROR(SUM(G164:G178)/('Site Description'!$J$33),"")</f>
        <v/>
      </c>
      <c r="H179" s="127" t="str">
        <f>IFERROR(SUM(H164:H178)/('Site Description'!$J$33),"")</f>
        <v/>
      </c>
      <c r="I179" s="141" t="str">
        <f>IF(SUM(B179:H179)&gt;0,SUM(B179:H179),"")</f>
        <v/>
      </c>
    </row>
    <row r="180" spans="1:19" ht="14.4" thickBot="1" x14ac:dyDescent="0.3">
      <c r="J180" s="76"/>
    </row>
    <row r="181" spans="1:19" ht="15" thickBot="1" x14ac:dyDescent="0.35">
      <c r="A181" s="329" t="s">
        <v>41</v>
      </c>
      <c r="B181" s="330"/>
      <c r="C181" s="330"/>
      <c r="D181" s="330"/>
      <c r="E181" s="330"/>
      <c r="F181" s="330"/>
      <c r="G181" s="330"/>
      <c r="H181" s="71"/>
      <c r="I181" s="72"/>
    </row>
    <row r="182" spans="1:19" ht="14.4" x14ac:dyDescent="0.3">
      <c r="A182" s="132"/>
      <c r="B182" s="47" t="s">
        <v>55</v>
      </c>
      <c r="C182" s="331" t="s">
        <v>103</v>
      </c>
      <c r="D182" s="332"/>
      <c r="E182" s="332"/>
      <c r="F182" s="332"/>
      <c r="G182" s="332"/>
      <c r="H182" s="335"/>
      <c r="I182" s="78" t="s">
        <v>43</v>
      </c>
    </row>
    <row r="183" spans="1:19" ht="16.2" x14ac:dyDescent="0.25">
      <c r="A183" s="133" t="s">
        <v>31</v>
      </c>
      <c r="B183" s="47" t="s">
        <v>99</v>
      </c>
      <c r="C183" s="48" t="s">
        <v>67</v>
      </c>
      <c r="D183" s="48" t="s">
        <v>68</v>
      </c>
      <c r="E183" s="48" t="s">
        <v>69</v>
      </c>
      <c r="F183" s="48" t="s">
        <v>70</v>
      </c>
      <c r="G183" s="48" t="s">
        <v>71</v>
      </c>
      <c r="H183" s="49" t="s">
        <v>72</v>
      </c>
      <c r="I183" s="81" t="s">
        <v>133</v>
      </c>
    </row>
    <row r="184" spans="1:19" x14ac:dyDescent="0.25">
      <c r="A184" s="82" t="s">
        <v>22</v>
      </c>
      <c r="B184" s="135"/>
      <c r="C184" s="89" t="str">
        <f>IFERROR(Density!C184*Equations!D$5,"")</f>
        <v/>
      </c>
      <c r="D184" s="90" t="str">
        <f>IFERROR(Density!D184*Equations!E$5,"")</f>
        <v/>
      </c>
      <c r="E184" s="90" t="str">
        <f>IFERROR(Density!E184*Equations!F$5,"")</f>
        <v/>
      </c>
      <c r="F184" s="90" t="str">
        <f>IFERROR(Density!F184*Equations!G$5,"")</f>
        <v/>
      </c>
      <c r="G184" s="90" t="str">
        <f>IFERROR(Density!G184*Equations!H$5,"")</f>
        <v/>
      </c>
      <c r="H184" s="91" t="str">
        <f>IFERROR(Density!H184*Equations!I$5,"")</f>
        <v/>
      </c>
      <c r="I184" s="136" t="str">
        <f>IFERROR(SUM(B184:H184)/('Site Description'!$K$33),"")</f>
        <v/>
      </c>
    </row>
    <row r="185" spans="1:19" x14ac:dyDescent="0.25">
      <c r="A185" s="82" t="s">
        <v>30</v>
      </c>
      <c r="B185" s="138"/>
      <c r="C185" s="95" t="str">
        <f>IFERROR(Density!C185*Equations!D$6,"")</f>
        <v/>
      </c>
      <c r="D185" s="96" t="str">
        <f>IFERROR(Density!D185*Equations!E$6,"")</f>
        <v/>
      </c>
      <c r="E185" s="96" t="str">
        <f>IFERROR(Density!E185*Equations!F$6,"")</f>
        <v/>
      </c>
      <c r="F185" s="96" t="str">
        <f>IFERROR(Density!F185*Equations!G$6,"")</f>
        <v/>
      </c>
      <c r="G185" s="96" t="str">
        <f>IFERROR(Density!G185*Equations!H$6,"")</f>
        <v/>
      </c>
      <c r="H185" s="97" t="str">
        <f>IFERROR(Density!H185*Equations!I$6,"")</f>
        <v/>
      </c>
      <c r="I185" s="136" t="str">
        <f>IFERROR(SUM(B185:H185)/('Site Description'!$K$33),"")</f>
        <v/>
      </c>
    </row>
    <row r="186" spans="1:19" x14ac:dyDescent="0.25">
      <c r="A186" s="82" t="s">
        <v>64</v>
      </c>
      <c r="B186" s="138"/>
      <c r="C186" s="95" t="str">
        <f>IFERROR(Density!C186*Equations!D$7,"")</f>
        <v/>
      </c>
      <c r="D186" s="96" t="str">
        <f>IFERROR(Density!D186*Equations!E$7,"")</f>
        <v/>
      </c>
      <c r="E186" s="96" t="str">
        <f>IFERROR(Density!E186*Equations!F$7,"")</f>
        <v/>
      </c>
      <c r="F186" s="96" t="str">
        <f>IFERROR(Density!F186*Equations!G$7,"")</f>
        <v/>
      </c>
      <c r="G186" s="96" t="str">
        <f>IFERROR(Density!G186*Equations!H$7,"")</f>
        <v/>
      </c>
      <c r="H186" s="97" t="str">
        <f>IFERROR(Density!H186*Equations!I$7,"")</f>
        <v/>
      </c>
      <c r="I186" s="136" t="str">
        <f>IFERROR(SUM(B186:H186)/('Site Description'!$K$33),"")</f>
        <v/>
      </c>
    </row>
    <row r="187" spans="1:19" x14ac:dyDescent="0.25">
      <c r="A187" s="82" t="s">
        <v>65</v>
      </c>
      <c r="B187" s="138"/>
      <c r="C187" s="95" t="str">
        <f>IFERROR(Density!C187*Equations!D$8,"")</f>
        <v/>
      </c>
      <c r="D187" s="96" t="str">
        <f>IFERROR(Density!D187*Equations!E$8,"")</f>
        <v/>
      </c>
      <c r="E187" s="96" t="str">
        <f>IFERROR(Density!E187*Equations!F$8,"")</f>
        <v/>
      </c>
      <c r="F187" s="96" t="str">
        <f>IFERROR(Density!F187*Equations!G$8,"")</f>
        <v/>
      </c>
      <c r="G187" s="96" t="str">
        <f>IFERROR(Density!G187*Equations!H$8,"")</f>
        <v/>
      </c>
      <c r="H187" s="97" t="str">
        <f>IFERROR(Density!H187*Equations!I$8,"")</f>
        <v/>
      </c>
      <c r="I187" s="136" t="str">
        <f>IFERROR(SUM(B187:H187)/('Site Description'!$K$33),"")</f>
        <v/>
      </c>
    </row>
    <row r="188" spans="1:19" x14ac:dyDescent="0.25">
      <c r="A188" s="82"/>
      <c r="B188" s="139"/>
      <c r="C188" s="102"/>
      <c r="D188" s="103"/>
      <c r="E188" s="103"/>
      <c r="F188" s="103"/>
      <c r="G188" s="103"/>
      <c r="H188" s="104"/>
      <c r="I188" s="136"/>
      <c r="K188" s="131"/>
      <c r="L188" s="76"/>
      <c r="M188" s="76"/>
      <c r="N188" s="76"/>
      <c r="O188" s="76"/>
      <c r="P188" s="76"/>
      <c r="Q188" s="76"/>
      <c r="R188" s="76"/>
      <c r="S188" s="76"/>
    </row>
    <row r="189" spans="1:19" x14ac:dyDescent="0.25">
      <c r="A189" s="105" t="s">
        <v>77</v>
      </c>
      <c r="B189" s="138"/>
      <c r="C189" s="95" t="str">
        <f>IFERROR(Density!C189*Equations!D$10,"")</f>
        <v/>
      </c>
      <c r="D189" s="96" t="str">
        <f>IFERROR(Density!D189*Equations!E$10,"")</f>
        <v/>
      </c>
      <c r="E189" s="96" t="str">
        <f>IFERROR(Density!E189*Equations!F$10,"")</f>
        <v/>
      </c>
      <c r="F189" s="96" t="str">
        <f>IFERROR(Density!F189*Equations!G$10,"")</f>
        <v/>
      </c>
      <c r="G189" s="109" t="str">
        <f>IFERROR(Density!G189*Equations!H$10,"")</f>
        <v/>
      </c>
      <c r="H189" s="110" t="str">
        <f>IFERROR(Density!H189*Equations!I$10,"")</f>
        <v/>
      </c>
      <c r="I189" s="136" t="str">
        <f>IFERROR(SUM(B189:H189)/('Site Description'!$K$33),"")</f>
        <v/>
      </c>
    </row>
    <row r="190" spans="1:19" x14ac:dyDescent="0.25">
      <c r="A190" s="105" t="s">
        <v>88</v>
      </c>
      <c r="B190" s="138"/>
      <c r="C190" s="95" t="str">
        <f>IFERROR(Density!C190*Equations!D$11,"")</f>
        <v/>
      </c>
      <c r="D190" s="96" t="str">
        <f>IFERROR(Density!D190*Equations!E$11,"")</f>
        <v/>
      </c>
      <c r="E190" s="96" t="str">
        <f>IFERROR(Density!E190*Equations!F$11,"")</f>
        <v/>
      </c>
      <c r="F190" s="96" t="str">
        <f>IFERROR(Density!F190*Equations!G$11,"")</f>
        <v/>
      </c>
      <c r="G190" s="109" t="str">
        <f>IFERROR(Density!G190*Equations!H$11,"")</f>
        <v/>
      </c>
      <c r="H190" s="110" t="str">
        <f>IFERROR(Density!H190*Equations!I$11,"")</f>
        <v/>
      </c>
      <c r="I190" s="136" t="str">
        <f>IFERROR(SUM(B190:H190)/('Site Description'!$K$33),"")</f>
        <v/>
      </c>
    </row>
    <row r="191" spans="1:19" x14ac:dyDescent="0.25">
      <c r="A191" s="111"/>
      <c r="B191" s="139"/>
      <c r="C191" s="102"/>
      <c r="D191" s="103"/>
      <c r="E191" s="103"/>
      <c r="F191" s="103"/>
      <c r="G191" s="103"/>
      <c r="H191" s="104"/>
      <c r="I191" s="136"/>
    </row>
    <row r="192" spans="1:19" x14ac:dyDescent="0.25">
      <c r="A192" s="112" t="s">
        <v>78</v>
      </c>
      <c r="B192" s="138"/>
      <c r="C192" s="95" t="str">
        <f>IFERROR(Density!C192*Equations!D$13,"")</f>
        <v/>
      </c>
      <c r="D192" s="96" t="str">
        <f>IFERROR(Density!D192*Equations!E$13,"")</f>
        <v/>
      </c>
      <c r="E192" s="96" t="str">
        <f>IFERROR(Density!E192*Equations!F$13,"")</f>
        <v/>
      </c>
      <c r="F192" s="109" t="str">
        <f>IFERROR(Density!F192*Equations!G$13,"")</f>
        <v/>
      </c>
      <c r="G192" s="109" t="str">
        <f>IFERROR(Density!G192*Equations!H$13,"")</f>
        <v/>
      </c>
      <c r="H192" s="110" t="str">
        <f>IFERROR(Density!H192*Equations!I$13,"")</f>
        <v/>
      </c>
      <c r="I192" s="136" t="str">
        <f>IFERROR(SUM(B192:H192)/('Site Description'!$K$33),"")</f>
        <v/>
      </c>
    </row>
    <row r="193" spans="1:9" x14ac:dyDescent="0.25">
      <c r="A193" s="112" t="s">
        <v>79</v>
      </c>
      <c r="B193" s="138"/>
      <c r="C193" s="95" t="str">
        <f>IFERROR(Density!C193*Equations!D$14,"")</f>
        <v/>
      </c>
      <c r="D193" s="96" t="str">
        <f>IFERROR(Density!D193*Equations!E$14,"")</f>
        <v/>
      </c>
      <c r="E193" s="96" t="str">
        <f>IFERROR(Density!E193*Equations!F$14,"")</f>
        <v/>
      </c>
      <c r="F193" s="96" t="str">
        <f>IFERROR(Density!F193*Equations!G$14,"")</f>
        <v/>
      </c>
      <c r="G193" s="96" t="str">
        <f>IFERROR(Density!G193*Equations!H$14,"")</f>
        <v/>
      </c>
      <c r="H193" s="97" t="str">
        <f>IFERROR(Density!H193*Equations!I$14,"")</f>
        <v/>
      </c>
      <c r="I193" s="136" t="str">
        <f>IFERROR(SUM(B193:H193)/('Site Description'!$K$33),"")</f>
        <v/>
      </c>
    </row>
    <row r="194" spans="1:9" x14ac:dyDescent="0.25">
      <c r="A194" s="112" t="s">
        <v>80</v>
      </c>
      <c r="B194" s="138"/>
      <c r="C194" s="95" t="str">
        <f>IFERROR(Density!C194*Equations!D$15,"")</f>
        <v/>
      </c>
      <c r="D194" s="96" t="str">
        <f>IFERROR(Density!D194*Equations!E$15,"")</f>
        <v/>
      </c>
      <c r="E194" s="96" t="str">
        <f>IFERROR(Density!E194*Equations!F$15,"")</f>
        <v/>
      </c>
      <c r="F194" s="96" t="str">
        <f>IFERROR(Density!F194*Equations!G$15,"")</f>
        <v/>
      </c>
      <c r="G194" s="96" t="str">
        <f>IFERROR(Density!G194*Equations!H$15,"")</f>
        <v/>
      </c>
      <c r="H194" s="97" t="str">
        <f>IFERROR(Density!H194*Equations!I$15,"")</f>
        <v/>
      </c>
      <c r="I194" s="136" t="str">
        <f>IFERROR(SUM(B194:H194)/('Site Description'!$K$33),"")</f>
        <v/>
      </c>
    </row>
    <row r="195" spans="1:9" x14ac:dyDescent="0.25">
      <c r="A195" s="111" t="s">
        <v>92</v>
      </c>
      <c r="B195" s="138"/>
      <c r="C195" s="95" t="str">
        <f>IFERROR(Density!C195*Equations!D$16,"")</f>
        <v/>
      </c>
      <c r="D195" s="96" t="str">
        <f>IFERROR(Density!D195*Equations!E$16,"")</f>
        <v/>
      </c>
      <c r="E195" s="96" t="str">
        <f>IFERROR(Density!E195*Equations!F$16,"")</f>
        <v/>
      </c>
      <c r="F195" s="96" t="str">
        <f>IFERROR(Density!F195*Equations!G$16,"")</f>
        <v/>
      </c>
      <c r="G195" s="96" t="str">
        <f>IFERROR(Density!G195*Equations!H$16,"")</f>
        <v/>
      </c>
      <c r="H195" s="97" t="str">
        <f>IFERROR(Density!H195*Equations!I$16,"")</f>
        <v/>
      </c>
      <c r="I195" s="136" t="str">
        <f>IFERROR(SUM(B195:H195)/('Site Description'!$K$33),"")</f>
        <v/>
      </c>
    </row>
    <row r="196" spans="1:9" x14ac:dyDescent="0.25">
      <c r="A196" s="112"/>
      <c r="B196" s="139"/>
      <c r="C196" s="102"/>
      <c r="D196" s="103"/>
      <c r="E196" s="103"/>
      <c r="F196" s="103"/>
      <c r="G196" s="103"/>
      <c r="H196" s="104"/>
      <c r="I196" s="136"/>
    </row>
    <row r="197" spans="1:9" x14ac:dyDescent="0.25">
      <c r="A197" s="112"/>
      <c r="B197" s="138"/>
      <c r="C197" s="95" t="str">
        <f>IFERROR(Density!C197*Equations!D$18,"")</f>
        <v/>
      </c>
      <c r="D197" s="96" t="str">
        <f>IFERROR(Density!D197*Equations!E$18,"")</f>
        <v/>
      </c>
      <c r="E197" s="96" t="str">
        <f>IFERROR(Density!E197*Equations!F$18,"")</f>
        <v/>
      </c>
      <c r="F197" s="96" t="str">
        <f>IFERROR(Density!F197*Equations!G$18,"")</f>
        <v/>
      </c>
      <c r="G197" s="96" t="str">
        <f>IFERROR(Density!G197*Equations!H$18,"")</f>
        <v/>
      </c>
      <c r="H197" s="97" t="str">
        <f>IFERROR(Density!H197*Equations!I$18,"")</f>
        <v/>
      </c>
      <c r="I197" s="136" t="str">
        <f>IFERROR(SUM(B197:H197)/('Site Description'!$K$33),"")</f>
        <v/>
      </c>
    </row>
    <row r="198" spans="1:9" ht="14.4" thickBot="1" x14ac:dyDescent="0.3">
      <c r="A198" s="112"/>
      <c r="B198" s="138"/>
      <c r="C198" s="95" t="str">
        <f>IFERROR(Density!C198*Equations!D$19,"")</f>
        <v/>
      </c>
      <c r="D198" s="96" t="str">
        <f>IFERROR(Density!D198*Equations!E$19,"")</f>
        <v/>
      </c>
      <c r="E198" s="96" t="str">
        <f>IFERROR(Density!E198*Equations!F$19,"")</f>
        <v/>
      </c>
      <c r="F198" s="96" t="str">
        <f>IFERROR(Density!F198*Equations!G$19,"")</f>
        <v/>
      </c>
      <c r="G198" s="96" t="str">
        <f>IFERROR(Density!G198*Equations!H$19,"")</f>
        <v/>
      </c>
      <c r="H198" s="97" t="str">
        <f>IFERROR(Density!H198*Equations!I$19,"")</f>
        <v/>
      </c>
      <c r="I198" s="136" t="str">
        <f>IFERROR(SUM(B198:H198)/('Site Description'!$K$33),"")</f>
        <v/>
      </c>
    </row>
    <row r="199" spans="1:9" ht="16.8" thickBot="1" x14ac:dyDescent="0.3">
      <c r="A199" s="140" t="s">
        <v>134</v>
      </c>
      <c r="B199" s="124" t="str">
        <f>IFERROR(SUM(B184:B198)/('Site Description'!$K$33),"")</f>
        <v/>
      </c>
      <c r="C199" s="125" t="str">
        <f>IFERROR(SUM(C184:C198)/('Site Description'!$K$33),"")</f>
        <v/>
      </c>
      <c r="D199" s="126" t="str">
        <f>IFERROR(SUM(D184:D198)/('Site Description'!$K$33),"")</f>
        <v/>
      </c>
      <c r="E199" s="126" t="str">
        <f>IFERROR(SUM(E184:E198)/('Site Description'!$K$33),"")</f>
        <v/>
      </c>
      <c r="F199" s="126" t="str">
        <f>IFERROR(SUM(F184:F198)/('Site Description'!$K$33),"")</f>
        <v/>
      </c>
      <c r="G199" s="126" t="str">
        <f>IFERROR(SUM(G184:G198)/('Site Description'!$K$33),"")</f>
        <v/>
      </c>
      <c r="H199" s="127" t="str">
        <f>IFERROR(SUM(H184:H198)/('Site Description'!$K$33),"")</f>
        <v/>
      </c>
      <c r="I199" s="141" t="str">
        <f>IF(SUM(B199:H199)&gt;0,SUM(B199:H199),"")</f>
        <v/>
      </c>
    </row>
  </sheetData>
  <sheetProtection algorithmName="SHA-512" hashValue="01pWISYmL40KtGEpC6cj2avOkPp+/VAd4Py56vDtPp1RkjcI2NNR4lzPAv6mWDjIcuatynYw62qytnBEicrerQ==" saltValue="P5RQlS5SIuSw4QZge47wtg==" spinCount="100000" sheet="1" objects="1" scenarios="1"/>
  <mergeCells count="24">
    <mergeCell ref="A161:G161"/>
    <mergeCell ref="C122:H122"/>
    <mergeCell ref="C142:H142"/>
    <mergeCell ref="C162:H162"/>
    <mergeCell ref="A1:G1"/>
    <mergeCell ref="A21:G21"/>
    <mergeCell ref="A41:G41"/>
    <mergeCell ref="A61:G61"/>
    <mergeCell ref="C182:H182"/>
    <mergeCell ref="M2:R2"/>
    <mergeCell ref="M22:R22"/>
    <mergeCell ref="K1:R1"/>
    <mergeCell ref="K21:R21"/>
    <mergeCell ref="C2:H2"/>
    <mergeCell ref="C22:H22"/>
    <mergeCell ref="C42:H42"/>
    <mergeCell ref="C62:H62"/>
    <mergeCell ref="C82:H82"/>
    <mergeCell ref="A81:G81"/>
    <mergeCell ref="A101:G101"/>
    <mergeCell ref="C102:H102"/>
    <mergeCell ref="A181:G181"/>
    <mergeCell ref="A121:G121"/>
    <mergeCell ref="A141:G141"/>
  </mergeCells>
  <pageMargins left="0.39370078740157483" right="0.3937007874015748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94"/>
  <sheetViews>
    <sheetView tabSelected="1" zoomScale="85" zoomScaleNormal="85" workbookViewId="0">
      <selection activeCell="P27" sqref="P27"/>
    </sheetView>
  </sheetViews>
  <sheetFormatPr defaultRowHeight="13.8" x14ac:dyDescent="0.25"/>
  <cols>
    <col min="1" max="1" width="3.88671875" style="1" customWidth="1"/>
    <col min="2" max="2" width="2.88671875" style="1" customWidth="1"/>
    <col min="3" max="3" width="28.5546875" style="1" bestFit="1" customWidth="1"/>
    <col min="4" max="9" width="10.6640625" style="1" customWidth="1"/>
    <col min="10" max="10" width="31.109375" style="1" customWidth="1"/>
    <col min="11" max="16" width="10.6640625" style="1" customWidth="1"/>
    <col min="17" max="19" width="9.44140625" style="1" bestFit="1" customWidth="1"/>
    <col min="20" max="20" width="10.44140625" style="1" bestFit="1" customWidth="1"/>
    <col min="21" max="21" width="8.88671875" style="1"/>
    <col min="22" max="23" width="14.33203125" style="1" customWidth="1"/>
    <col min="24" max="24" width="12" style="1" bestFit="1" customWidth="1"/>
    <col min="25" max="25" width="10.5546875" style="1" customWidth="1"/>
    <col min="26" max="26" width="24.44140625" style="1" bestFit="1" customWidth="1"/>
    <col min="27" max="27" width="20.44140625" style="1" bestFit="1" customWidth="1"/>
    <col min="28" max="16384" width="8.88671875" style="1"/>
  </cols>
  <sheetData>
    <row r="1" spans="1:20" ht="14.4" thickBot="1" x14ac:dyDescent="0.3">
      <c r="A1" s="148"/>
      <c r="B1" s="149"/>
      <c r="C1" s="149"/>
      <c r="D1" s="149"/>
      <c r="E1" s="149"/>
      <c r="F1" s="149"/>
      <c r="G1" s="149"/>
      <c r="H1" s="149"/>
      <c r="I1" s="149"/>
      <c r="J1" s="149"/>
      <c r="K1" s="149"/>
      <c r="L1" s="149"/>
      <c r="M1" s="149"/>
      <c r="N1" s="149"/>
      <c r="O1" s="149"/>
      <c r="P1" s="149"/>
      <c r="Q1" s="150"/>
    </row>
    <row r="2" spans="1:20" ht="14.4" thickBot="1" x14ac:dyDescent="0.3">
      <c r="A2" s="151"/>
      <c r="B2" s="20"/>
      <c r="C2" s="20"/>
      <c r="D2" s="20"/>
      <c r="E2" s="20"/>
      <c r="F2" s="20"/>
      <c r="G2" s="20"/>
      <c r="H2" s="20"/>
      <c r="I2" s="20"/>
      <c r="J2" s="152"/>
      <c r="K2" s="339" t="s">
        <v>75</v>
      </c>
      <c r="L2" s="340"/>
      <c r="M2" s="340"/>
      <c r="N2" s="340"/>
      <c r="O2" s="340"/>
      <c r="P2" s="341"/>
      <c r="Q2" s="153"/>
      <c r="R2" s="154"/>
      <c r="S2" s="154"/>
      <c r="T2" s="154"/>
    </row>
    <row r="3" spans="1:20" ht="15" customHeight="1" thickBot="1" x14ac:dyDescent="0.35">
      <c r="A3" s="151"/>
      <c r="B3" s="20"/>
      <c r="C3" s="155"/>
      <c r="D3" s="339" t="s">
        <v>53</v>
      </c>
      <c r="E3" s="340"/>
      <c r="F3" s="340"/>
      <c r="G3" s="340"/>
      <c r="H3" s="340"/>
      <c r="I3" s="341"/>
      <c r="J3" s="352" t="s">
        <v>102</v>
      </c>
      <c r="K3" s="348" t="s">
        <v>76</v>
      </c>
      <c r="L3" s="350" t="s">
        <v>98</v>
      </c>
      <c r="M3" s="346" t="s">
        <v>97</v>
      </c>
      <c r="N3" s="347"/>
      <c r="O3" s="156"/>
      <c r="P3" s="157"/>
      <c r="Q3" s="23"/>
      <c r="S3" s="344"/>
      <c r="T3" s="344"/>
    </row>
    <row r="4" spans="1:20" x14ac:dyDescent="0.25">
      <c r="A4" s="151"/>
      <c r="B4" s="20"/>
      <c r="C4" s="159" t="s">
        <v>66</v>
      </c>
      <c r="D4" s="48" t="s">
        <v>67</v>
      </c>
      <c r="E4" s="48" t="s">
        <v>68</v>
      </c>
      <c r="F4" s="48" t="s">
        <v>69</v>
      </c>
      <c r="G4" s="48" t="s">
        <v>70</v>
      </c>
      <c r="H4" s="48" t="s">
        <v>71</v>
      </c>
      <c r="I4" s="49" t="s">
        <v>72</v>
      </c>
      <c r="J4" s="353"/>
      <c r="K4" s="349"/>
      <c r="L4" s="351"/>
      <c r="M4" s="160" t="s">
        <v>73</v>
      </c>
      <c r="N4" s="161" t="s">
        <v>74</v>
      </c>
      <c r="O4" s="354" t="s">
        <v>86</v>
      </c>
      <c r="P4" s="355"/>
      <c r="Q4" s="23"/>
    </row>
    <row r="5" spans="1:20" x14ac:dyDescent="0.25">
      <c r="A5" s="151"/>
      <c r="B5" s="345" t="s">
        <v>94</v>
      </c>
      <c r="C5" s="162" t="s">
        <v>22</v>
      </c>
      <c r="D5" s="163">
        <f t="shared" ref="D5:I6" si="0">K72</f>
        <v>2.5854004831952473</v>
      </c>
      <c r="E5" s="163">
        <f t="shared" si="0"/>
        <v>12.401323414020112</v>
      </c>
      <c r="F5" s="163">
        <f t="shared" si="0"/>
        <v>43.957680694481127</v>
      </c>
      <c r="G5" s="163">
        <f t="shared" si="0"/>
        <v>94.905155128121976</v>
      </c>
      <c r="H5" s="163">
        <f t="shared" si="0"/>
        <v>174.03663684014467</v>
      </c>
      <c r="I5" s="164">
        <f t="shared" si="0"/>
        <v>304.02094495470658</v>
      </c>
      <c r="J5" s="165" t="s">
        <v>109</v>
      </c>
      <c r="K5" s="166">
        <v>70</v>
      </c>
      <c r="L5" s="167"/>
      <c r="M5" s="166">
        <v>1.3180000000000001E-2</v>
      </c>
      <c r="N5" s="167">
        <v>3.09</v>
      </c>
      <c r="O5" s="356" t="s">
        <v>84</v>
      </c>
      <c r="P5" s="357"/>
      <c r="Q5" s="23"/>
    </row>
    <row r="6" spans="1:20" x14ac:dyDescent="0.25">
      <c r="A6" s="151"/>
      <c r="B6" s="345"/>
      <c r="C6" s="162" t="s">
        <v>30</v>
      </c>
      <c r="D6" s="163">
        <f t="shared" si="0"/>
        <v>1.7725515103169569</v>
      </c>
      <c r="E6" s="163">
        <f t="shared" si="0"/>
        <v>10.054478775428581</v>
      </c>
      <c r="F6" s="163">
        <f t="shared" si="0"/>
        <v>39.939714356992319</v>
      </c>
      <c r="G6" s="163">
        <f t="shared" si="0"/>
        <v>91.864851358027011</v>
      </c>
      <c r="H6" s="163">
        <f t="shared" si="0"/>
        <v>203.22038827061542</v>
      </c>
      <c r="I6" s="164">
        <f t="shared" si="0"/>
        <v>350.95247825522966</v>
      </c>
      <c r="J6" s="165" t="s">
        <v>110</v>
      </c>
      <c r="K6" s="166">
        <v>75</v>
      </c>
      <c r="L6" s="167">
        <v>30</v>
      </c>
      <c r="M6" s="166">
        <v>1.4449999999999999E-2</v>
      </c>
      <c r="N6" s="167">
        <v>3.04</v>
      </c>
      <c r="O6" s="358" t="s">
        <v>83</v>
      </c>
      <c r="P6" s="359"/>
      <c r="Q6" s="23"/>
    </row>
    <row r="7" spans="1:20" x14ac:dyDescent="0.25">
      <c r="A7" s="151"/>
      <c r="B7" s="345"/>
      <c r="C7" s="162" t="s">
        <v>64</v>
      </c>
      <c r="D7" s="163">
        <f t="shared" ref="D7:I7" si="1">D6</f>
        <v>1.7725515103169569</v>
      </c>
      <c r="E7" s="163">
        <f t="shared" si="1"/>
        <v>10.054478775428581</v>
      </c>
      <c r="F7" s="163">
        <f t="shared" si="1"/>
        <v>39.939714356992319</v>
      </c>
      <c r="G7" s="163">
        <f t="shared" si="1"/>
        <v>91.864851358027011</v>
      </c>
      <c r="H7" s="163">
        <f t="shared" si="1"/>
        <v>203.22038827061542</v>
      </c>
      <c r="I7" s="163">
        <f t="shared" si="1"/>
        <v>350.95247825522966</v>
      </c>
      <c r="J7" s="169" t="s">
        <v>30</v>
      </c>
      <c r="K7" s="166">
        <v>68</v>
      </c>
      <c r="L7" s="167">
        <v>35</v>
      </c>
      <c r="M7" s="166">
        <v>1.4449999999999999E-2</v>
      </c>
      <c r="N7" s="167">
        <v>3.05</v>
      </c>
      <c r="O7" s="358" t="s">
        <v>87</v>
      </c>
      <c r="P7" s="359"/>
      <c r="Q7" s="23"/>
    </row>
    <row r="8" spans="1:20" x14ac:dyDescent="0.25">
      <c r="A8" s="151"/>
      <c r="B8" s="345"/>
      <c r="C8" s="162" t="s">
        <v>65</v>
      </c>
      <c r="D8" s="163">
        <f t="shared" ref="D8:I8" si="2">D6</f>
        <v>1.7725515103169569</v>
      </c>
      <c r="E8" s="163">
        <f t="shared" si="2"/>
        <v>10.054478775428581</v>
      </c>
      <c r="F8" s="163">
        <f t="shared" si="2"/>
        <v>39.939714356992319</v>
      </c>
      <c r="G8" s="163">
        <f t="shared" si="2"/>
        <v>91.864851358027011</v>
      </c>
      <c r="H8" s="163">
        <f t="shared" si="2"/>
        <v>203.22038827061542</v>
      </c>
      <c r="I8" s="163">
        <f t="shared" si="2"/>
        <v>350.95247825522966</v>
      </c>
      <c r="J8" s="169" t="s">
        <v>30</v>
      </c>
      <c r="K8" s="166">
        <v>76</v>
      </c>
      <c r="L8" s="167"/>
      <c r="M8" s="166">
        <v>1.1480000000000001E-2</v>
      </c>
      <c r="N8" s="167">
        <v>3.09</v>
      </c>
      <c r="O8" s="358" t="s">
        <v>85</v>
      </c>
      <c r="P8" s="359"/>
      <c r="Q8" s="23"/>
    </row>
    <row r="9" spans="1:20" x14ac:dyDescent="0.25">
      <c r="A9" s="151"/>
      <c r="B9" s="20"/>
      <c r="C9" s="50"/>
      <c r="D9" s="170"/>
      <c r="E9" s="170"/>
      <c r="F9" s="170"/>
      <c r="G9" s="170"/>
      <c r="H9" s="170"/>
      <c r="I9" s="171"/>
      <c r="J9" s="165"/>
      <c r="K9" s="166"/>
      <c r="L9" s="167"/>
      <c r="M9" s="166"/>
      <c r="N9" s="167"/>
      <c r="O9" s="358"/>
      <c r="P9" s="359"/>
      <c r="Q9" s="23"/>
    </row>
    <row r="10" spans="1:20" x14ac:dyDescent="0.25">
      <c r="A10" s="151"/>
      <c r="B10" s="345" t="s">
        <v>95</v>
      </c>
      <c r="C10" s="169" t="s">
        <v>77</v>
      </c>
      <c r="D10" s="172">
        <v>5.0999999999999996</v>
      </c>
      <c r="E10" s="163">
        <v>8.5</v>
      </c>
      <c r="F10" s="163">
        <f>M77</f>
        <v>31.638766678559996</v>
      </c>
      <c r="G10" s="163">
        <f>N77</f>
        <v>31.638766678559996</v>
      </c>
      <c r="H10" s="173"/>
      <c r="I10" s="174"/>
      <c r="J10" s="165" t="s">
        <v>100</v>
      </c>
      <c r="K10" s="166">
        <v>50</v>
      </c>
      <c r="L10" s="167"/>
      <c r="M10" s="166">
        <v>2.7539999999999999E-2</v>
      </c>
      <c r="N10" s="167">
        <v>2.88</v>
      </c>
      <c r="O10" s="358" t="s">
        <v>81</v>
      </c>
      <c r="P10" s="359"/>
      <c r="Q10" s="23"/>
    </row>
    <row r="11" spans="1:20" x14ac:dyDescent="0.25">
      <c r="A11" s="151"/>
      <c r="B11" s="345"/>
      <c r="C11" s="169" t="s">
        <v>88</v>
      </c>
      <c r="D11" s="172">
        <f>D10/2</f>
        <v>2.5499999999999998</v>
      </c>
      <c r="E11" s="163">
        <f>E10/2</f>
        <v>4.25</v>
      </c>
      <c r="F11" s="163">
        <f>F10/2</f>
        <v>15.819383339279998</v>
      </c>
      <c r="G11" s="163">
        <f>G10/2</f>
        <v>15.819383339279998</v>
      </c>
      <c r="H11" s="173"/>
      <c r="I11" s="174"/>
      <c r="J11" s="169" t="s">
        <v>136</v>
      </c>
      <c r="K11" s="166">
        <v>50</v>
      </c>
      <c r="L11" s="167"/>
      <c r="M11" s="166">
        <v>3.8899999999999997E-2</v>
      </c>
      <c r="N11" s="167">
        <v>2.83</v>
      </c>
      <c r="O11" s="358" t="s">
        <v>89</v>
      </c>
      <c r="P11" s="359"/>
      <c r="Q11" s="23"/>
    </row>
    <row r="12" spans="1:20" x14ac:dyDescent="0.25">
      <c r="A12" s="151"/>
      <c r="B12" s="20"/>
      <c r="C12" s="62"/>
      <c r="D12" s="170"/>
      <c r="E12" s="170"/>
      <c r="F12" s="170"/>
      <c r="G12" s="170"/>
      <c r="H12" s="170"/>
      <c r="I12" s="171"/>
      <c r="J12" s="165"/>
      <c r="K12" s="166"/>
      <c r="L12" s="167"/>
      <c r="M12" s="166"/>
      <c r="N12" s="167"/>
      <c r="O12" s="358"/>
      <c r="P12" s="359"/>
      <c r="Q12" s="23"/>
    </row>
    <row r="13" spans="1:20" x14ac:dyDescent="0.25">
      <c r="A13" s="151"/>
      <c r="B13" s="345" t="s">
        <v>96</v>
      </c>
      <c r="C13" s="175" t="s">
        <v>78</v>
      </c>
      <c r="D13" s="163">
        <v>41.9</v>
      </c>
      <c r="E13" s="163">
        <v>41.9</v>
      </c>
      <c r="F13" s="163">
        <v>41.9</v>
      </c>
      <c r="G13" s="176"/>
      <c r="H13" s="176"/>
      <c r="I13" s="177"/>
      <c r="J13" s="178" t="s">
        <v>108</v>
      </c>
      <c r="K13" s="166">
        <v>40</v>
      </c>
      <c r="L13" s="167">
        <v>30</v>
      </c>
      <c r="M13" s="166">
        <v>2.63E-2</v>
      </c>
      <c r="N13" s="167">
        <v>2.93</v>
      </c>
      <c r="O13" s="358" t="s">
        <v>82</v>
      </c>
      <c r="P13" s="359"/>
      <c r="Q13" s="23"/>
    </row>
    <row r="14" spans="1:20" x14ac:dyDescent="0.25">
      <c r="A14" s="151"/>
      <c r="B14" s="345"/>
      <c r="C14" s="175" t="s">
        <v>79</v>
      </c>
      <c r="D14" s="163">
        <v>206.7</v>
      </c>
      <c r="E14" s="163">
        <v>206.7</v>
      </c>
      <c r="F14" s="163">
        <v>206.7</v>
      </c>
      <c r="G14" s="163">
        <v>206.7</v>
      </c>
      <c r="H14" s="163">
        <v>206.7</v>
      </c>
      <c r="I14" s="164">
        <v>206.7</v>
      </c>
      <c r="J14" s="178" t="s">
        <v>108</v>
      </c>
      <c r="K14" s="166">
        <v>100</v>
      </c>
      <c r="L14" s="167">
        <v>55</v>
      </c>
      <c r="M14" s="166">
        <v>2.63E-2</v>
      </c>
      <c r="N14" s="167">
        <v>2.93</v>
      </c>
      <c r="O14" s="358" t="s">
        <v>90</v>
      </c>
      <c r="P14" s="359"/>
      <c r="Q14" s="23"/>
    </row>
    <row r="15" spans="1:20" x14ac:dyDescent="0.25">
      <c r="A15" s="151"/>
      <c r="B15" s="345"/>
      <c r="C15" s="175" t="s">
        <v>80</v>
      </c>
      <c r="D15" s="163">
        <f t="shared" ref="D15:I15" si="3">D14</f>
        <v>206.7</v>
      </c>
      <c r="E15" s="163">
        <f t="shared" si="3"/>
        <v>206.7</v>
      </c>
      <c r="F15" s="163">
        <f t="shared" si="3"/>
        <v>206.7</v>
      </c>
      <c r="G15" s="163">
        <f t="shared" si="3"/>
        <v>206.7</v>
      </c>
      <c r="H15" s="163">
        <f t="shared" si="3"/>
        <v>206.7</v>
      </c>
      <c r="I15" s="163">
        <f t="shared" si="3"/>
        <v>206.7</v>
      </c>
      <c r="J15" s="179" t="s">
        <v>79</v>
      </c>
      <c r="K15" s="166">
        <v>76</v>
      </c>
      <c r="L15" s="167">
        <v>50</v>
      </c>
      <c r="M15" s="166">
        <v>2.6919999999999999E-2</v>
      </c>
      <c r="N15" s="167">
        <v>2.85</v>
      </c>
      <c r="O15" s="358" t="s">
        <v>91</v>
      </c>
      <c r="P15" s="359"/>
      <c r="Q15" s="23"/>
    </row>
    <row r="16" spans="1:20" x14ac:dyDescent="0.25">
      <c r="A16" s="151"/>
      <c r="B16" s="345"/>
      <c r="C16" s="180" t="s">
        <v>92</v>
      </c>
      <c r="D16" s="163"/>
      <c r="E16" s="163"/>
      <c r="F16" s="163"/>
      <c r="G16" s="163"/>
      <c r="H16" s="163"/>
      <c r="I16" s="164"/>
      <c r="J16" s="181" t="s">
        <v>137</v>
      </c>
      <c r="K16" s="166">
        <v>50</v>
      </c>
      <c r="L16" s="167">
        <v>30</v>
      </c>
      <c r="M16" s="182">
        <v>2.63E-2</v>
      </c>
      <c r="N16" s="183">
        <v>2.93</v>
      </c>
      <c r="O16" s="358" t="s">
        <v>93</v>
      </c>
      <c r="P16" s="359"/>
      <c r="Q16" s="23"/>
    </row>
    <row r="17" spans="1:40" x14ac:dyDescent="0.25">
      <c r="A17" s="151"/>
      <c r="B17" s="20"/>
      <c r="C17" s="63"/>
      <c r="D17" s="184"/>
      <c r="E17" s="184"/>
      <c r="F17" s="184"/>
      <c r="G17" s="184"/>
      <c r="H17" s="184"/>
      <c r="I17" s="185"/>
      <c r="J17" s="165"/>
      <c r="K17" s="186"/>
      <c r="L17" s="187"/>
      <c r="M17" s="186"/>
      <c r="N17" s="187"/>
      <c r="O17" s="342"/>
      <c r="P17" s="343"/>
      <c r="Q17" s="23"/>
    </row>
    <row r="18" spans="1:40" x14ac:dyDescent="0.25">
      <c r="A18" s="151"/>
      <c r="B18" s="20"/>
      <c r="C18" s="175"/>
      <c r="D18" s="163"/>
      <c r="E18" s="163"/>
      <c r="F18" s="163"/>
      <c r="G18" s="163"/>
      <c r="H18" s="163"/>
      <c r="I18" s="164"/>
      <c r="J18" s="165"/>
      <c r="K18" s="186"/>
      <c r="L18" s="187"/>
      <c r="M18" s="186"/>
      <c r="N18" s="187"/>
      <c r="O18" s="342"/>
      <c r="P18" s="343"/>
      <c r="Q18" s="23"/>
    </row>
    <row r="19" spans="1:40" ht="14.4" thickBot="1" x14ac:dyDescent="0.3">
      <c r="A19" s="151"/>
      <c r="B19" s="20"/>
      <c r="C19" s="188"/>
      <c r="D19" s="189"/>
      <c r="E19" s="189"/>
      <c r="F19" s="189"/>
      <c r="G19" s="189"/>
      <c r="H19" s="189"/>
      <c r="I19" s="190"/>
      <c r="J19" s="191"/>
      <c r="K19" s="192"/>
      <c r="L19" s="193"/>
      <c r="M19" s="192"/>
      <c r="N19" s="193"/>
      <c r="O19" s="361"/>
      <c r="P19" s="362"/>
      <c r="Q19" s="23"/>
    </row>
    <row r="20" spans="1:40" ht="14.4" thickBot="1" x14ac:dyDescent="0.3">
      <c r="A20" s="151"/>
      <c r="B20" s="20"/>
      <c r="C20" s="170"/>
      <c r="D20" s="194"/>
      <c r="E20" s="194"/>
      <c r="F20" s="194"/>
      <c r="G20" s="194"/>
      <c r="H20" s="194"/>
      <c r="I20" s="194"/>
      <c r="J20" s="195"/>
      <c r="K20" s="196"/>
      <c r="L20" s="196"/>
      <c r="M20" s="20"/>
      <c r="N20" s="20"/>
      <c r="O20" s="20"/>
      <c r="P20" s="20"/>
      <c r="Q20" s="23"/>
      <c r="AC20" s="197"/>
      <c r="AD20" s="198"/>
      <c r="AE20" s="198"/>
      <c r="AF20" s="198"/>
      <c r="AG20" s="198"/>
      <c r="AH20" s="198"/>
      <c r="AI20" s="198"/>
    </row>
    <row r="21" spans="1:40" ht="16.8" thickBot="1" x14ac:dyDescent="0.3">
      <c r="A21" s="151"/>
      <c r="B21" s="20"/>
      <c r="C21" s="199" t="s">
        <v>138</v>
      </c>
      <c r="D21" s="200">
        <v>1.46</v>
      </c>
      <c r="E21" s="170" t="s">
        <v>148</v>
      </c>
      <c r="F21" s="170"/>
      <c r="G21" s="170"/>
      <c r="H21" s="170"/>
      <c r="I21" s="170"/>
      <c r="J21" s="201" t="s">
        <v>119</v>
      </c>
      <c r="K21" s="202" t="s">
        <v>94</v>
      </c>
      <c r="L21" s="203">
        <f>AVERAGE(L25:L26)</f>
        <v>85.474999999999994</v>
      </c>
      <c r="M21" s="20"/>
      <c r="N21" s="204"/>
      <c r="O21" s="20"/>
      <c r="P21" s="20"/>
      <c r="Q21" s="23"/>
      <c r="S21" s="197"/>
    </row>
    <row r="22" spans="1:40" ht="15.9" customHeight="1" thickBot="1" x14ac:dyDescent="0.3">
      <c r="A22" s="151"/>
      <c r="B22" s="20"/>
      <c r="C22" s="170"/>
      <c r="D22" s="205"/>
      <c r="E22" s="205"/>
      <c r="F22" s="205"/>
      <c r="G22" s="205"/>
      <c r="H22" s="205"/>
      <c r="I22" s="205"/>
      <c r="J22" s="196"/>
      <c r="K22" s="206" t="s">
        <v>95</v>
      </c>
      <c r="L22" s="207">
        <v>85.5</v>
      </c>
      <c r="M22" s="20"/>
      <c r="N22" s="204"/>
      <c r="O22" s="20"/>
      <c r="P22" s="20"/>
      <c r="Q22" s="23"/>
    </row>
    <row r="23" spans="1:40" ht="17.399999999999999" customHeight="1" thickBot="1" x14ac:dyDescent="0.3">
      <c r="A23" s="151"/>
      <c r="B23" s="20"/>
      <c r="C23" s="208" t="s">
        <v>54</v>
      </c>
      <c r="D23" s="209" t="s">
        <v>67</v>
      </c>
      <c r="E23" s="209" t="s">
        <v>68</v>
      </c>
      <c r="F23" s="209" t="s">
        <v>69</v>
      </c>
      <c r="G23" s="209" t="s">
        <v>70</v>
      </c>
      <c r="H23" s="209" t="s">
        <v>71</v>
      </c>
      <c r="I23" s="210" t="s">
        <v>72</v>
      </c>
      <c r="J23" s="196"/>
      <c r="K23" s="211" t="s">
        <v>96</v>
      </c>
      <c r="L23" s="212">
        <v>85.5</v>
      </c>
      <c r="M23" s="20"/>
      <c r="N23" s="204"/>
      <c r="O23" s="20"/>
      <c r="P23" s="20"/>
      <c r="Q23" s="23"/>
    </row>
    <row r="24" spans="1:40" ht="15.75" customHeight="1" x14ac:dyDescent="0.25">
      <c r="A24" s="213"/>
      <c r="B24" s="363"/>
      <c r="C24" s="50" t="s">
        <v>22</v>
      </c>
      <c r="D24" s="214">
        <v>0.24572770757763993</v>
      </c>
      <c r="E24" s="214">
        <v>0.40466497815952812</v>
      </c>
      <c r="F24" s="214">
        <v>0.59991164360620497</v>
      </c>
      <c r="G24" s="214">
        <v>0.76059125687638696</v>
      </c>
      <c r="H24" s="214">
        <v>0.90071368826416742</v>
      </c>
      <c r="I24" s="215">
        <v>1</v>
      </c>
      <c r="J24" s="196"/>
      <c r="K24" s="20"/>
      <c r="L24" s="20"/>
      <c r="M24" s="20"/>
      <c r="N24" s="20"/>
      <c r="O24" s="20"/>
      <c r="P24" s="20"/>
      <c r="Q24" s="23"/>
    </row>
    <row r="25" spans="1:40" ht="14.4" customHeight="1" x14ac:dyDescent="0.25">
      <c r="A25" s="213"/>
      <c r="B25" s="363"/>
      <c r="C25" s="50" t="s">
        <v>30</v>
      </c>
      <c r="D25" s="214">
        <v>0.24572770757763993</v>
      </c>
      <c r="E25" s="214">
        <v>0.40466497815952812</v>
      </c>
      <c r="F25" s="214">
        <v>0.59991164360620497</v>
      </c>
      <c r="G25" s="214">
        <v>0.76059125687638696</v>
      </c>
      <c r="H25" s="214">
        <v>0.90071368826416742</v>
      </c>
      <c r="I25" s="215">
        <v>1</v>
      </c>
      <c r="J25" s="216" t="s">
        <v>111</v>
      </c>
      <c r="K25" s="217" t="s">
        <v>120</v>
      </c>
      <c r="L25" s="184">
        <v>83.25</v>
      </c>
      <c r="M25" s="20"/>
      <c r="N25" s="217"/>
      <c r="O25" s="20"/>
      <c r="P25" s="20"/>
      <c r="Q25" s="23"/>
    </row>
    <row r="26" spans="1:40" ht="15" customHeight="1" x14ac:dyDescent="0.25">
      <c r="A26" s="151"/>
      <c r="B26" s="363"/>
      <c r="C26" s="50" t="s">
        <v>64</v>
      </c>
      <c r="D26" s="214"/>
      <c r="E26" s="214"/>
      <c r="F26" s="214"/>
      <c r="G26" s="214"/>
      <c r="H26" s="214"/>
      <c r="I26" s="215"/>
      <c r="J26" s="196"/>
      <c r="K26" s="218" t="s">
        <v>121</v>
      </c>
      <c r="L26" s="170">
        <v>87.7</v>
      </c>
      <c r="M26" s="20"/>
      <c r="N26" s="218"/>
      <c r="O26" s="20"/>
      <c r="P26" s="20"/>
      <c r="Q26" s="23"/>
    </row>
    <row r="27" spans="1:40" ht="14.4" thickBot="1" x14ac:dyDescent="0.3">
      <c r="A27" s="364"/>
      <c r="B27" s="363"/>
      <c r="C27" s="50" t="s">
        <v>65</v>
      </c>
      <c r="D27" s="214"/>
      <c r="E27" s="214"/>
      <c r="F27" s="214"/>
      <c r="G27" s="214"/>
      <c r="H27" s="214"/>
      <c r="I27" s="215"/>
      <c r="J27" s="20"/>
      <c r="K27" s="20"/>
      <c r="L27" s="20"/>
      <c r="M27" s="20"/>
      <c r="N27" s="20"/>
      <c r="O27" s="20"/>
      <c r="P27" s="20"/>
      <c r="Q27" s="23"/>
    </row>
    <row r="28" spans="1:40" ht="15.75" customHeight="1" thickBot="1" x14ac:dyDescent="0.3">
      <c r="A28" s="364"/>
      <c r="B28" s="363"/>
      <c r="C28" s="50"/>
      <c r="D28" s="170"/>
      <c r="E28" s="170"/>
      <c r="F28" s="170"/>
      <c r="G28" s="170"/>
      <c r="H28" s="170"/>
      <c r="I28" s="171"/>
      <c r="J28" s="219" t="s">
        <v>10</v>
      </c>
      <c r="K28" s="220"/>
      <c r="L28" s="221">
        <v>12</v>
      </c>
      <c r="M28" s="20"/>
      <c r="N28" s="20"/>
      <c r="O28" s="20"/>
      <c r="P28" s="20"/>
      <c r="Q28" s="23"/>
      <c r="AC28" s="360"/>
      <c r="AD28" s="360"/>
      <c r="AE28" s="360"/>
      <c r="AF28" s="360"/>
      <c r="AG28" s="360"/>
      <c r="AH28" s="360"/>
      <c r="AI28" s="360"/>
    </row>
    <row r="29" spans="1:40" x14ac:dyDescent="0.25">
      <c r="A29" s="364"/>
      <c r="B29" s="152"/>
      <c r="C29" s="58" t="s">
        <v>77</v>
      </c>
      <c r="D29" s="172"/>
      <c r="E29" s="163"/>
      <c r="F29" s="163">
        <v>0.6</v>
      </c>
      <c r="G29" s="163">
        <v>0.6</v>
      </c>
      <c r="H29" s="173"/>
      <c r="I29" s="174"/>
      <c r="J29" s="216"/>
      <c r="K29" s="222"/>
      <c r="L29" s="20"/>
      <c r="M29" s="20"/>
      <c r="N29" s="20"/>
      <c r="O29" s="20"/>
      <c r="P29" s="223"/>
      <c r="Q29" s="224"/>
      <c r="R29" s="225"/>
      <c r="S29" s="360"/>
      <c r="T29" s="360"/>
      <c r="U29" s="360"/>
      <c r="V29" s="360"/>
      <c r="W29" s="360"/>
      <c r="X29" s="360"/>
      <c r="Y29" s="360"/>
      <c r="AC29" s="197"/>
      <c r="AD29" s="225"/>
      <c r="AE29" s="225"/>
      <c r="AF29" s="225"/>
      <c r="AG29" s="225"/>
      <c r="AH29" s="225"/>
      <c r="AI29" s="225"/>
      <c r="AK29" s="225"/>
      <c r="AL29" s="226"/>
      <c r="AM29" s="225"/>
      <c r="AN29" s="225"/>
    </row>
    <row r="30" spans="1:40" ht="15" customHeight="1" x14ac:dyDescent="0.25">
      <c r="A30" s="364"/>
      <c r="B30" s="20"/>
      <c r="C30" s="58" t="s">
        <v>88</v>
      </c>
      <c r="D30" s="172"/>
      <c r="E30" s="163"/>
      <c r="F30" s="163"/>
      <c r="G30" s="163"/>
      <c r="H30" s="173"/>
      <c r="I30" s="174"/>
      <c r="J30" s="20"/>
      <c r="K30" s="20"/>
      <c r="L30" s="20"/>
      <c r="M30" s="20"/>
      <c r="N30" s="20"/>
      <c r="O30" s="20"/>
      <c r="P30" s="227"/>
      <c r="Q30" s="23"/>
      <c r="S30" s="197"/>
      <c r="T30" s="225"/>
      <c r="U30" s="225"/>
      <c r="V30" s="225"/>
      <c r="W30" s="225"/>
      <c r="X30" s="225"/>
      <c r="AB30" s="197"/>
      <c r="AC30" s="198"/>
      <c r="AD30" s="198"/>
      <c r="AE30" s="198"/>
      <c r="AF30" s="198"/>
      <c r="AG30" s="198"/>
      <c r="AH30" s="198"/>
      <c r="AJ30" s="228"/>
      <c r="AK30" s="228"/>
      <c r="AL30" s="228"/>
      <c r="AM30" s="228"/>
      <c r="AN30" s="228"/>
    </row>
    <row r="31" spans="1:40" x14ac:dyDescent="0.25">
      <c r="A31" s="364"/>
      <c r="B31" s="363"/>
      <c r="C31" s="62"/>
      <c r="D31" s="170"/>
      <c r="E31" s="170"/>
      <c r="F31" s="170"/>
      <c r="G31" s="170"/>
      <c r="H31" s="170"/>
      <c r="I31" s="171"/>
      <c r="J31" s="20"/>
      <c r="K31" s="20"/>
      <c r="L31" s="20"/>
      <c r="M31" s="20"/>
      <c r="N31" s="20"/>
      <c r="O31" s="20"/>
      <c r="P31" s="229"/>
      <c r="Q31" s="23"/>
      <c r="S31" s="197"/>
      <c r="T31" s="228"/>
      <c r="U31" s="228"/>
      <c r="V31" s="228"/>
      <c r="W31" s="228"/>
      <c r="X31" s="228"/>
      <c r="AB31" s="197"/>
      <c r="AC31" s="230"/>
      <c r="AD31" s="230"/>
      <c r="AE31" s="231"/>
      <c r="AF31" s="232"/>
      <c r="AG31" s="232"/>
      <c r="AH31" s="231"/>
      <c r="AJ31" s="158"/>
      <c r="AK31" s="158"/>
      <c r="AL31" s="158"/>
      <c r="AM31" s="158"/>
      <c r="AN31" s="158"/>
    </row>
    <row r="32" spans="1:40" x14ac:dyDescent="0.25">
      <c r="A32" s="364"/>
      <c r="B32" s="363"/>
      <c r="C32" s="63" t="s">
        <v>78</v>
      </c>
      <c r="D32" s="163"/>
      <c r="E32" s="163"/>
      <c r="F32" s="163"/>
      <c r="G32" s="176"/>
      <c r="H32" s="176"/>
      <c r="I32" s="177"/>
      <c r="J32" s="20"/>
      <c r="K32" s="20"/>
      <c r="L32" s="20"/>
      <c r="M32" s="20"/>
      <c r="N32" s="20"/>
      <c r="O32" s="20"/>
      <c r="P32" s="229"/>
      <c r="Q32" s="23"/>
      <c r="S32" s="197"/>
      <c r="T32" s="158"/>
      <c r="U32" s="158"/>
      <c r="V32" s="158"/>
      <c r="W32" s="158"/>
      <c r="X32" s="158"/>
      <c r="AB32" s="197"/>
      <c r="AC32" s="198"/>
      <c r="AD32" s="198"/>
      <c r="AE32" s="198"/>
      <c r="AF32" s="198"/>
      <c r="AG32" s="198"/>
      <c r="AH32" s="198"/>
      <c r="AJ32" s="228"/>
      <c r="AK32" s="158"/>
      <c r="AL32" s="158"/>
      <c r="AM32" s="158"/>
      <c r="AN32" s="158"/>
    </row>
    <row r="33" spans="1:34" x14ac:dyDescent="0.25">
      <c r="A33" s="213"/>
      <c r="B33" s="363"/>
      <c r="C33" s="63" t="s">
        <v>79</v>
      </c>
      <c r="D33" s="163"/>
      <c r="E33" s="163"/>
      <c r="F33" s="163"/>
      <c r="G33" s="163"/>
      <c r="H33" s="163"/>
      <c r="I33" s="164"/>
      <c r="J33" s="20"/>
      <c r="K33" s="20"/>
      <c r="L33" s="20"/>
      <c r="M33" s="20"/>
      <c r="N33" s="20"/>
      <c r="O33" s="20"/>
      <c r="P33" s="20"/>
      <c r="Q33" s="23"/>
      <c r="S33" s="197"/>
      <c r="T33" s="158"/>
      <c r="U33" s="158"/>
      <c r="V33" s="158"/>
      <c r="W33" s="158"/>
      <c r="X33" s="158"/>
      <c r="AB33" s="197"/>
      <c r="AC33" s="198"/>
      <c r="AD33" s="198"/>
      <c r="AE33" s="198"/>
      <c r="AF33" s="198"/>
      <c r="AG33" s="198"/>
      <c r="AH33" s="198"/>
    </row>
    <row r="34" spans="1:34" ht="14.4" customHeight="1" x14ac:dyDescent="0.25">
      <c r="A34" s="213"/>
      <c r="B34" s="363"/>
      <c r="C34" s="63" t="s">
        <v>80</v>
      </c>
      <c r="D34" s="214"/>
      <c r="E34" s="214"/>
      <c r="F34" s="214"/>
      <c r="G34" s="214"/>
      <c r="H34" s="214"/>
      <c r="I34" s="215"/>
      <c r="J34" s="20"/>
      <c r="K34" s="20"/>
      <c r="L34" s="20"/>
      <c r="M34" s="20"/>
      <c r="N34" s="20"/>
      <c r="O34" s="20"/>
      <c r="P34" s="20"/>
      <c r="Q34" s="23"/>
      <c r="S34" s="197"/>
      <c r="T34" s="158"/>
      <c r="U34" s="158"/>
      <c r="V34" s="158"/>
      <c r="W34" s="158"/>
      <c r="X34" s="158"/>
      <c r="AB34" s="197"/>
      <c r="AC34" s="198"/>
      <c r="AD34" s="198"/>
      <c r="AE34" s="198"/>
      <c r="AF34" s="198"/>
      <c r="AG34" s="198"/>
      <c r="AH34" s="198"/>
    </row>
    <row r="35" spans="1:34" ht="14.4" customHeight="1" x14ac:dyDescent="0.25">
      <c r="A35" s="213"/>
      <c r="B35" s="363"/>
      <c r="C35" s="62" t="s">
        <v>92</v>
      </c>
      <c r="D35" s="214"/>
      <c r="E35" s="214"/>
      <c r="F35" s="214"/>
      <c r="G35" s="214"/>
      <c r="H35" s="214"/>
      <c r="I35" s="215"/>
      <c r="J35" s="20"/>
      <c r="K35" s="20"/>
      <c r="L35" s="20"/>
      <c r="M35" s="20"/>
      <c r="N35" s="20"/>
      <c r="O35" s="20"/>
      <c r="P35" s="20"/>
      <c r="Q35" s="23"/>
      <c r="S35" s="197"/>
      <c r="T35" s="158"/>
      <c r="U35" s="158"/>
      <c r="V35" s="158"/>
      <c r="W35" s="158"/>
      <c r="X35" s="158"/>
      <c r="AB35" s="197"/>
      <c r="AC35" s="198"/>
      <c r="AD35" s="198"/>
      <c r="AE35" s="198"/>
      <c r="AF35" s="198"/>
      <c r="AG35" s="198"/>
      <c r="AH35" s="198"/>
    </row>
    <row r="36" spans="1:34" x14ac:dyDescent="0.25">
      <c r="A36" s="213"/>
      <c r="B36" s="363"/>
      <c r="C36" s="63"/>
      <c r="D36" s="194"/>
      <c r="E36" s="194"/>
      <c r="F36" s="194"/>
      <c r="G36" s="194"/>
      <c r="H36" s="194"/>
      <c r="I36" s="233"/>
      <c r="J36" s="20"/>
      <c r="K36" s="20"/>
      <c r="L36" s="20"/>
      <c r="M36" s="20"/>
      <c r="N36" s="20"/>
      <c r="O36" s="20"/>
      <c r="P36" s="20"/>
      <c r="Q36" s="23"/>
      <c r="S36" s="197"/>
      <c r="T36" s="158"/>
      <c r="U36" s="158"/>
      <c r="V36" s="158"/>
      <c r="W36" s="158"/>
      <c r="X36" s="158"/>
      <c r="AB36" s="197"/>
      <c r="AC36" s="198"/>
      <c r="AD36" s="198"/>
      <c r="AE36" s="198"/>
      <c r="AF36" s="198"/>
      <c r="AG36" s="198"/>
      <c r="AH36" s="198"/>
    </row>
    <row r="37" spans="1:34" x14ac:dyDescent="0.25">
      <c r="A37" s="213"/>
      <c r="B37" s="363"/>
      <c r="C37" s="63"/>
      <c r="D37" s="214"/>
      <c r="E37" s="214"/>
      <c r="F37" s="214"/>
      <c r="G37" s="214"/>
      <c r="H37" s="214"/>
      <c r="I37" s="215"/>
      <c r="J37" s="196"/>
      <c r="K37" s="20"/>
      <c r="L37" s="20"/>
      <c r="M37" s="20"/>
      <c r="N37" s="20"/>
      <c r="O37" s="20"/>
      <c r="P37" s="20"/>
      <c r="Q37" s="23"/>
      <c r="S37" s="197"/>
      <c r="T37" s="158"/>
      <c r="U37" s="158"/>
      <c r="V37" s="158"/>
      <c r="W37" s="158"/>
      <c r="X37" s="158"/>
      <c r="AB37" s="197"/>
      <c r="AC37" s="198"/>
      <c r="AD37" s="198"/>
      <c r="AE37" s="198"/>
      <c r="AF37" s="198"/>
      <c r="AG37" s="198"/>
      <c r="AH37" s="198"/>
    </row>
    <row r="38" spans="1:34" ht="14.4" thickBot="1" x14ac:dyDescent="0.3">
      <c r="A38" s="213"/>
      <c r="B38" s="363"/>
      <c r="C38" s="64"/>
      <c r="D38" s="234"/>
      <c r="E38" s="234"/>
      <c r="F38" s="234"/>
      <c r="G38" s="234"/>
      <c r="H38" s="234"/>
      <c r="I38" s="235"/>
      <c r="J38" s="196"/>
      <c r="K38" s="20"/>
      <c r="L38" s="20"/>
      <c r="M38" s="20"/>
      <c r="N38" s="20"/>
      <c r="O38" s="20"/>
      <c r="P38" s="20"/>
      <c r="Q38" s="23"/>
      <c r="S38" s="197"/>
      <c r="T38" s="158"/>
      <c r="U38" s="158"/>
      <c r="V38" s="158"/>
      <c r="W38" s="158"/>
      <c r="X38" s="158"/>
      <c r="AB38" s="197"/>
      <c r="AC38" s="198"/>
      <c r="AD38" s="198"/>
      <c r="AE38" s="198"/>
      <c r="AF38" s="198"/>
      <c r="AG38" s="198"/>
      <c r="AH38" s="198"/>
    </row>
    <row r="39" spans="1:34" ht="18" customHeight="1" x14ac:dyDescent="0.25">
      <c r="A39" s="151"/>
      <c r="B39" s="20"/>
      <c r="C39" s="236" t="s">
        <v>139</v>
      </c>
      <c r="D39" s="209" t="s">
        <v>67</v>
      </c>
      <c r="E39" s="209" t="s">
        <v>68</v>
      </c>
      <c r="F39" s="209" t="s">
        <v>69</v>
      </c>
      <c r="G39" s="209" t="s">
        <v>70</v>
      </c>
      <c r="H39" s="209" t="s">
        <v>71</v>
      </c>
      <c r="I39" s="210" t="s">
        <v>72</v>
      </c>
      <c r="J39" s="236" t="s">
        <v>101</v>
      </c>
      <c r="K39" s="209" t="s">
        <v>67</v>
      </c>
      <c r="L39" s="209" t="s">
        <v>68</v>
      </c>
      <c r="M39" s="209" t="s">
        <v>69</v>
      </c>
      <c r="N39" s="209" t="s">
        <v>70</v>
      </c>
      <c r="O39" s="209" t="s">
        <v>71</v>
      </c>
      <c r="P39" s="210" t="s">
        <v>72</v>
      </c>
      <c r="Q39" s="23"/>
    </row>
    <row r="40" spans="1:34" ht="14.4" customHeight="1" x14ac:dyDescent="0.25">
      <c r="A40" s="213"/>
      <c r="B40" s="363"/>
      <c r="C40" s="237" t="s">
        <v>22</v>
      </c>
      <c r="D40" s="214">
        <v>17.809208768307794</v>
      </c>
      <c r="E40" s="214">
        <v>14.040477465101432</v>
      </c>
      <c r="F40" s="214">
        <v>13.438335499403729</v>
      </c>
      <c r="G40" s="214">
        <v>11.281401740476841</v>
      </c>
      <c r="H40" s="214">
        <v>9.8060214936725849</v>
      </c>
      <c r="I40" s="214">
        <v>9.4597101448333323</v>
      </c>
      <c r="J40" s="111"/>
      <c r="K40" s="96">
        <f t="shared" ref="K40:P43" si="4">D40*D24</f>
        <v>4.3762160444078786</v>
      </c>
      <c r="L40" s="96">
        <f t="shared" si="4"/>
        <v>5.6816895067646174</v>
      </c>
      <c r="M40" s="96">
        <f t="shared" si="4"/>
        <v>8.0618139367789023</v>
      </c>
      <c r="N40" s="96">
        <f t="shared" si="4"/>
        <v>8.5805355291167409</v>
      </c>
      <c r="O40" s="96">
        <f t="shared" si="4"/>
        <v>8.8324177867635338</v>
      </c>
      <c r="P40" s="97">
        <f t="shared" si="4"/>
        <v>9.4597101448333323</v>
      </c>
      <c r="Q40" s="23"/>
    </row>
    <row r="41" spans="1:34" x14ac:dyDescent="0.25">
      <c r="A41" s="213"/>
      <c r="B41" s="363"/>
      <c r="C41" s="50" t="s">
        <v>30</v>
      </c>
      <c r="D41" s="214">
        <v>12.21</v>
      </c>
      <c r="E41" s="214">
        <v>15.646666666666667</v>
      </c>
      <c r="F41" s="214">
        <v>12.21</v>
      </c>
      <c r="G41" s="214">
        <v>10.92</v>
      </c>
      <c r="H41" s="214">
        <v>10.92</v>
      </c>
      <c r="I41" s="214">
        <v>10.92</v>
      </c>
      <c r="J41" s="111"/>
      <c r="K41" s="96">
        <f t="shared" si="4"/>
        <v>3.0003353095229839</v>
      </c>
      <c r="L41" s="96">
        <f t="shared" si="4"/>
        <v>6.3316580249360834</v>
      </c>
      <c r="M41" s="96">
        <f t="shared" si="4"/>
        <v>7.3249211684317634</v>
      </c>
      <c r="N41" s="96">
        <f t="shared" si="4"/>
        <v>8.3056565250901446</v>
      </c>
      <c r="O41" s="96">
        <f t="shared" si="4"/>
        <v>9.8357934758447083</v>
      </c>
      <c r="P41" s="97">
        <f t="shared" si="4"/>
        <v>10.92</v>
      </c>
      <c r="Q41" s="23"/>
    </row>
    <row r="42" spans="1:34" ht="14.4" customHeight="1" x14ac:dyDescent="0.25">
      <c r="A42" s="151"/>
      <c r="B42" s="363"/>
      <c r="C42" s="50" t="s">
        <v>64</v>
      </c>
      <c r="D42" s="214"/>
      <c r="E42" s="214"/>
      <c r="F42" s="214"/>
      <c r="G42" s="214"/>
      <c r="H42" s="214"/>
      <c r="I42" s="214"/>
      <c r="J42" s="111"/>
      <c r="K42" s="96">
        <f t="shared" si="4"/>
        <v>0</v>
      </c>
      <c r="L42" s="96">
        <f t="shared" si="4"/>
        <v>0</v>
      </c>
      <c r="M42" s="96">
        <f t="shared" si="4"/>
        <v>0</v>
      </c>
      <c r="N42" s="96">
        <f t="shared" si="4"/>
        <v>0</v>
      </c>
      <c r="O42" s="96">
        <f t="shared" si="4"/>
        <v>0</v>
      </c>
      <c r="P42" s="97">
        <f t="shared" si="4"/>
        <v>0</v>
      </c>
      <c r="Q42" s="23"/>
    </row>
    <row r="43" spans="1:34" x14ac:dyDescent="0.25">
      <c r="A43" s="364"/>
      <c r="B43" s="363"/>
      <c r="C43" s="50" t="s">
        <v>65</v>
      </c>
      <c r="D43" s="214"/>
      <c r="E43" s="214"/>
      <c r="F43" s="214"/>
      <c r="G43" s="214"/>
      <c r="H43" s="214"/>
      <c r="I43" s="214"/>
      <c r="J43" s="111"/>
      <c r="K43" s="96">
        <f t="shared" si="4"/>
        <v>0</v>
      </c>
      <c r="L43" s="96">
        <f t="shared" si="4"/>
        <v>0</v>
      </c>
      <c r="M43" s="96">
        <f t="shared" si="4"/>
        <v>0</v>
      </c>
      <c r="N43" s="96">
        <f t="shared" si="4"/>
        <v>0</v>
      </c>
      <c r="O43" s="96">
        <f t="shared" si="4"/>
        <v>0</v>
      </c>
      <c r="P43" s="97">
        <f t="shared" si="4"/>
        <v>0</v>
      </c>
      <c r="Q43" s="23"/>
    </row>
    <row r="44" spans="1:34" x14ac:dyDescent="0.25">
      <c r="A44" s="364"/>
      <c r="B44" s="363"/>
      <c r="C44" s="50"/>
      <c r="D44" s="170"/>
      <c r="E44" s="170"/>
      <c r="F44" s="170"/>
      <c r="G44" s="170"/>
      <c r="H44" s="170"/>
      <c r="I44" s="170"/>
      <c r="J44" s="111"/>
      <c r="K44" s="103"/>
      <c r="L44" s="103"/>
      <c r="M44" s="103"/>
      <c r="N44" s="103"/>
      <c r="O44" s="103"/>
      <c r="P44" s="104"/>
      <c r="Q44" s="23"/>
    </row>
    <row r="45" spans="1:34" x14ac:dyDescent="0.25">
      <c r="A45" s="364"/>
      <c r="B45" s="152"/>
      <c r="C45" s="58" t="s">
        <v>77</v>
      </c>
      <c r="D45" s="172"/>
      <c r="E45" s="163"/>
      <c r="F45" s="163">
        <v>1.8</v>
      </c>
      <c r="G45" s="163">
        <v>1.8</v>
      </c>
      <c r="H45" s="173"/>
      <c r="I45" s="173"/>
      <c r="J45" s="111"/>
      <c r="K45" s="95">
        <f t="shared" ref="K45:N46" si="5">D45*D29</f>
        <v>0</v>
      </c>
      <c r="L45" s="96">
        <f t="shared" si="5"/>
        <v>0</v>
      </c>
      <c r="M45" s="96">
        <f t="shared" si="5"/>
        <v>1.08</v>
      </c>
      <c r="N45" s="96">
        <f t="shared" si="5"/>
        <v>1.08</v>
      </c>
      <c r="O45" s="109"/>
      <c r="P45" s="110"/>
      <c r="Q45" s="23"/>
    </row>
    <row r="46" spans="1:34" ht="14.4" customHeight="1" x14ac:dyDescent="0.25">
      <c r="A46" s="364"/>
      <c r="B46" s="20"/>
      <c r="C46" s="58" t="s">
        <v>88</v>
      </c>
      <c r="D46" s="172"/>
      <c r="E46" s="163"/>
      <c r="F46" s="163"/>
      <c r="G46" s="163"/>
      <c r="H46" s="173"/>
      <c r="I46" s="173"/>
      <c r="J46" s="111"/>
      <c r="K46" s="95">
        <f t="shared" si="5"/>
        <v>0</v>
      </c>
      <c r="L46" s="96">
        <f t="shared" si="5"/>
        <v>0</v>
      </c>
      <c r="M46" s="96">
        <f t="shared" si="5"/>
        <v>0</v>
      </c>
      <c r="N46" s="96">
        <f t="shared" si="5"/>
        <v>0</v>
      </c>
      <c r="O46" s="109"/>
      <c r="P46" s="110"/>
      <c r="Q46" s="23"/>
    </row>
    <row r="47" spans="1:34" x14ac:dyDescent="0.25">
      <c r="A47" s="364"/>
      <c r="B47" s="363"/>
      <c r="C47" s="62"/>
      <c r="D47" s="170"/>
      <c r="E47" s="170"/>
      <c r="F47" s="170"/>
      <c r="G47" s="170"/>
      <c r="H47" s="170"/>
      <c r="I47" s="170"/>
      <c r="J47" s="111"/>
      <c r="K47" s="103"/>
      <c r="L47" s="103"/>
      <c r="M47" s="103"/>
      <c r="N47" s="103"/>
      <c r="O47" s="103"/>
      <c r="P47" s="104"/>
      <c r="Q47" s="104"/>
      <c r="R47" s="238"/>
    </row>
    <row r="48" spans="1:34" x14ac:dyDescent="0.25">
      <c r="A48" s="364"/>
      <c r="B48" s="363"/>
      <c r="C48" s="63" t="s">
        <v>78</v>
      </c>
      <c r="D48" s="163"/>
      <c r="E48" s="163"/>
      <c r="F48" s="163"/>
      <c r="G48" s="176"/>
      <c r="H48" s="176"/>
      <c r="I48" s="176"/>
      <c r="J48" s="111"/>
      <c r="K48" s="96">
        <f t="shared" ref="K48:M51" si="6">D48*D32</f>
        <v>0</v>
      </c>
      <c r="L48" s="96">
        <f t="shared" si="6"/>
        <v>0</v>
      </c>
      <c r="M48" s="96">
        <f t="shared" si="6"/>
        <v>0</v>
      </c>
      <c r="N48" s="109"/>
      <c r="O48" s="109"/>
      <c r="P48" s="110"/>
      <c r="Q48" s="23"/>
    </row>
    <row r="49" spans="1:17" x14ac:dyDescent="0.25">
      <c r="A49" s="213"/>
      <c r="B49" s="363"/>
      <c r="C49" s="63" t="s">
        <v>79</v>
      </c>
      <c r="D49" s="163"/>
      <c r="E49" s="163"/>
      <c r="F49" s="163"/>
      <c r="G49" s="163"/>
      <c r="H49" s="163"/>
      <c r="I49" s="163"/>
      <c r="J49" s="111"/>
      <c r="K49" s="96">
        <f t="shared" si="6"/>
        <v>0</v>
      </c>
      <c r="L49" s="96">
        <f t="shared" si="6"/>
        <v>0</v>
      </c>
      <c r="M49" s="96">
        <f t="shared" si="6"/>
        <v>0</v>
      </c>
      <c r="N49" s="96">
        <f t="shared" ref="N49:P51" si="7">G49*G33</f>
        <v>0</v>
      </c>
      <c r="O49" s="96">
        <f t="shared" si="7"/>
        <v>0</v>
      </c>
      <c r="P49" s="97">
        <f t="shared" si="7"/>
        <v>0</v>
      </c>
      <c r="Q49" s="23"/>
    </row>
    <row r="50" spans="1:17" x14ac:dyDescent="0.25">
      <c r="A50" s="213"/>
      <c r="B50" s="363"/>
      <c r="C50" s="63" t="s">
        <v>80</v>
      </c>
      <c r="D50" s="214"/>
      <c r="E50" s="214"/>
      <c r="F50" s="214"/>
      <c r="G50" s="214"/>
      <c r="H50" s="214"/>
      <c r="I50" s="214"/>
      <c r="J50" s="111"/>
      <c r="K50" s="96">
        <f t="shared" si="6"/>
        <v>0</v>
      </c>
      <c r="L50" s="96">
        <f t="shared" si="6"/>
        <v>0</v>
      </c>
      <c r="M50" s="96">
        <f t="shared" si="6"/>
        <v>0</v>
      </c>
      <c r="N50" s="96">
        <f t="shared" si="7"/>
        <v>0</v>
      </c>
      <c r="O50" s="96">
        <f t="shared" si="7"/>
        <v>0</v>
      </c>
      <c r="P50" s="97">
        <f t="shared" si="7"/>
        <v>0</v>
      </c>
      <c r="Q50" s="23"/>
    </row>
    <row r="51" spans="1:17" x14ac:dyDescent="0.25">
      <c r="A51" s="213"/>
      <c r="B51" s="363"/>
      <c r="C51" s="62" t="s">
        <v>92</v>
      </c>
      <c r="D51" s="214"/>
      <c r="E51" s="214"/>
      <c r="F51" s="214"/>
      <c r="G51" s="214"/>
      <c r="H51" s="214"/>
      <c r="I51" s="214"/>
      <c r="J51" s="111"/>
      <c r="K51" s="96">
        <f t="shared" si="6"/>
        <v>0</v>
      </c>
      <c r="L51" s="96">
        <f t="shared" si="6"/>
        <v>0</v>
      </c>
      <c r="M51" s="96">
        <f t="shared" si="6"/>
        <v>0</v>
      </c>
      <c r="N51" s="96">
        <f t="shared" si="7"/>
        <v>0</v>
      </c>
      <c r="O51" s="96">
        <f t="shared" si="7"/>
        <v>0</v>
      </c>
      <c r="P51" s="97">
        <f t="shared" si="7"/>
        <v>0</v>
      </c>
      <c r="Q51" s="23"/>
    </row>
    <row r="52" spans="1:17" x14ac:dyDescent="0.25">
      <c r="A52" s="213"/>
      <c r="B52" s="363"/>
      <c r="C52" s="63"/>
      <c r="D52" s="194"/>
      <c r="E52" s="194"/>
      <c r="F52" s="194"/>
      <c r="G52" s="194"/>
      <c r="H52" s="194"/>
      <c r="I52" s="194"/>
      <c r="J52" s="111"/>
      <c r="K52" s="103"/>
      <c r="L52" s="103"/>
      <c r="M52" s="103"/>
      <c r="N52" s="103"/>
      <c r="O52" s="103"/>
      <c r="P52" s="104"/>
      <c r="Q52" s="23"/>
    </row>
    <row r="53" spans="1:17" x14ac:dyDescent="0.25">
      <c r="A53" s="213"/>
      <c r="B53" s="363"/>
      <c r="C53" s="63"/>
      <c r="D53" s="214"/>
      <c r="E53" s="214"/>
      <c r="F53" s="214"/>
      <c r="G53" s="214"/>
      <c r="H53" s="214"/>
      <c r="I53" s="214"/>
      <c r="J53" s="111"/>
      <c r="K53" s="96">
        <f t="shared" ref="K53:P54" si="8">D53*D37</f>
        <v>0</v>
      </c>
      <c r="L53" s="96">
        <f t="shared" si="8"/>
        <v>0</v>
      </c>
      <c r="M53" s="96">
        <f t="shared" si="8"/>
        <v>0</v>
      </c>
      <c r="N53" s="96">
        <f t="shared" si="8"/>
        <v>0</v>
      </c>
      <c r="O53" s="96">
        <f t="shared" si="8"/>
        <v>0</v>
      </c>
      <c r="P53" s="97">
        <f t="shared" si="8"/>
        <v>0</v>
      </c>
      <c r="Q53" s="23"/>
    </row>
    <row r="54" spans="1:17" ht="14.4" thickBot="1" x14ac:dyDescent="0.3">
      <c r="A54" s="213"/>
      <c r="B54" s="363"/>
      <c r="C54" s="63"/>
      <c r="D54" s="214"/>
      <c r="E54" s="214"/>
      <c r="F54" s="214"/>
      <c r="G54" s="214"/>
      <c r="H54" s="214"/>
      <c r="I54" s="214"/>
      <c r="J54" s="239"/>
      <c r="K54" s="119">
        <f t="shared" si="8"/>
        <v>0</v>
      </c>
      <c r="L54" s="119">
        <f t="shared" si="8"/>
        <v>0</v>
      </c>
      <c r="M54" s="119">
        <f t="shared" si="8"/>
        <v>0</v>
      </c>
      <c r="N54" s="119">
        <f t="shared" si="8"/>
        <v>0</v>
      </c>
      <c r="O54" s="119">
        <f t="shared" si="8"/>
        <v>0</v>
      </c>
      <c r="P54" s="120">
        <f t="shared" si="8"/>
        <v>0</v>
      </c>
      <c r="Q54" s="23"/>
    </row>
    <row r="55" spans="1:17" ht="18.899999999999999" customHeight="1" x14ac:dyDescent="0.25">
      <c r="A55" s="151"/>
      <c r="B55" s="20"/>
      <c r="C55" s="240" t="s">
        <v>140</v>
      </c>
      <c r="D55" s="209" t="s">
        <v>67</v>
      </c>
      <c r="E55" s="209" t="s">
        <v>68</v>
      </c>
      <c r="F55" s="209" t="s">
        <v>69</v>
      </c>
      <c r="G55" s="209" t="s">
        <v>70</v>
      </c>
      <c r="H55" s="209" t="s">
        <v>71</v>
      </c>
      <c r="I55" s="210" t="s">
        <v>72</v>
      </c>
      <c r="J55" s="241" t="s">
        <v>141</v>
      </c>
      <c r="K55" s="209" t="s">
        <v>67</v>
      </c>
      <c r="L55" s="209" t="s">
        <v>68</v>
      </c>
      <c r="M55" s="209" t="s">
        <v>69</v>
      </c>
      <c r="N55" s="209" t="s">
        <v>70</v>
      </c>
      <c r="O55" s="209" t="s">
        <v>71</v>
      </c>
      <c r="P55" s="210" t="s">
        <v>72</v>
      </c>
      <c r="Q55" s="23"/>
    </row>
    <row r="56" spans="1:17" ht="14.4" customHeight="1" x14ac:dyDescent="0.25">
      <c r="A56" s="213"/>
      <c r="B56" s="363"/>
      <c r="C56" s="237" t="s">
        <v>22</v>
      </c>
      <c r="D56" s="242">
        <v>1.8014065828911867E-3</v>
      </c>
      <c r="E56" s="242">
        <v>6.6553854171316233E-3</v>
      </c>
      <c r="F56" s="242">
        <v>1.6625881212776531E-2</v>
      </c>
      <c r="G56" s="242">
        <v>3.3725475637655114E-2</v>
      </c>
      <c r="H56" s="242">
        <v>6.0081913043177816E-2</v>
      </c>
      <c r="I56" s="243">
        <v>9.7996E-2</v>
      </c>
      <c r="J56" s="244"/>
      <c r="K56" s="90">
        <f>K40*D56*60*(Equations!$L$28*($L$21/100))</f>
        <v>4.8515678048325155</v>
      </c>
      <c r="L56" s="90">
        <f>L40*E56*60*(Equations!$L$28*($L$21/100))</f>
        <v>23.27138940517942</v>
      </c>
      <c r="M56" s="90">
        <f>M40*F56*60*(Equations!$L$28*($L$21/100))</f>
        <v>82.487672536087686</v>
      </c>
      <c r="N56" s="90">
        <f>N40*G56*60*(Equations!$L$28*($L$21/100))</f>
        <v>178.09186550595231</v>
      </c>
      <c r="O56" s="90">
        <f>O40*H56*60*(Equations!$L$28*($L$21/100))</f>
        <v>326.58404361070495</v>
      </c>
      <c r="P56" s="91">
        <f>P40*I56*60*(Equations!$L$28*($L$21/100))</f>
        <v>570.50280531939688</v>
      </c>
      <c r="Q56" s="23"/>
    </row>
    <row r="57" spans="1:17" x14ac:dyDescent="0.25">
      <c r="A57" s="213"/>
      <c r="B57" s="363"/>
      <c r="C57" s="50" t="s">
        <v>30</v>
      </c>
      <c r="D57" s="245">
        <v>1.8014065828911867E-3</v>
      </c>
      <c r="E57" s="245">
        <v>4.8420000000000008E-3</v>
      </c>
      <c r="F57" s="245">
        <v>1.6625881212776531E-2</v>
      </c>
      <c r="G57" s="245">
        <v>3.3725475637655114E-2</v>
      </c>
      <c r="H57" s="245">
        <v>6.3E-2</v>
      </c>
      <c r="I57" s="243">
        <v>9.7996E-2</v>
      </c>
      <c r="J57" s="111"/>
      <c r="K57" s="96">
        <f>K41*D57*60*(Equations!$L$28*($L$21/100))</f>
        <v>3.3262366491217055</v>
      </c>
      <c r="L57" s="96">
        <f>L41*E57*60*(Equations!$L$28*($L$21/100))</f>
        <v>18.867477529421247</v>
      </c>
      <c r="M57" s="96">
        <f>M41*F57*60*(Equations!$L$28*($L$21/100))</f>
        <v>74.947859555249238</v>
      </c>
      <c r="N57" s="96">
        <f>N41*G57*60*(Equations!$L$28*($L$21/100))</f>
        <v>172.38666045792269</v>
      </c>
      <c r="O57" s="96">
        <f>O41*H57*60*(Equations!$L$28*($L$21/100))</f>
        <v>381.34807331697397</v>
      </c>
      <c r="P57" s="97">
        <f>P41*I57*60*(Equations!$L$28*($L$21/100))</f>
        <v>658.57098565439981</v>
      </c>
      <c r="Q57" s="23"/>
    </row>
    <row r="58" spans="1:17" ht="14.4" customHeight="1" x14ac:dyDescent="0.25">
      <c r="A58" s="151"/>
      <c r="B58" s="363"/>
      <c r="C58" s="50" t="s">
        <v>64</v>
      </c>
      <c r="D58" s="245"/>
      <c r="E58" s="245"/>
      <c r="F58" s="245"/>
      <c r="G58" s="245"/>
      <c r="H58" s="245"/>
      <c r="I58" s="246"/>
      <c r="J58" s="111"/>
      <c r="K58" s="96">
        <f>K42*D58*60*(Equations!$L$28*($L$21/100))</f>
        <v>0</v>
      </c>
      <c r="L58" s="96">
        <f>L42*E58*60*(Equations!$L$28*($L$21/100))</f>
        <v>0</v>
      </c>
      <c r="M58" s="96">
        <f>M42*F58*60*(Equations!$L$28*($L$21/100))</f>
        <v>0</v>
      </c>
      <c r="N58" s="96">
        <f>N42*G58*60*(Equations!$L$28*($L$21/100))</f>
        <v>0</v>
      </c>
      <c r="O58" s="96">
        <f>O42*H58*60*(Equations!$L$28*($L$21/100))</f>
        <v>0</v>
      </c>
      <c r="P58" s="97">
        <f>P42*I58*60*(Equations!$L$28*($L$21/100))</f>
        <v>0</v>
      </c>
      <c r="Q58" s="23"/>
    </row>
    <row r="59" spans="1:17" x14ac:dyDescent="0.25">
      <c r="A59" s="364"/>
      <c r="B59" s="363"/>
      <c r="C59" s="50" t="s">
        <v>65</v>
      </c>
      <c r="D59" s="245"/>
      <c r="E59" s="245"/>
      <c r="F59" s="245"/>
      <c r="G59" s="245"/>
      <c r="H59" s="245"/>
      <c r="I59" s="246"/>
      <c r="J59" s="111"/>
      <c r="K59" s="96">
        <f>K43*D59*60*(Equations!$L$28*($L$21/100))</f>
        <v>0</v>
      </c>
      <c r="L59" s="96">
        <f>L43*E59*60*(Equations!$L$28*($L$21/100))</f>
        <v>0</v>
      </c>
      <c r="M59" s="96">
        <f>M43*F59*60*(Equations!$L$28*($L$21/100))</f>
        <v>0</v>
      </c>
      <c r="N59" s="96">
        <f>N43*G59*60*(Equations!$L$28*($L$21/100))</f>
        <v>0</v>
      </c>
      <c r="O59" s="96">
        <f>O43*H59*60*(Equations!$L$28*($L$21/100))</f>
        <v>0</v>
      </c>
      <c r="P59" s="97">
        <f>P43*I59*60*(Equations!$L$28*($L$21/100))</f>
        <v>0</v>
      </c>
      <c r="Q59" s="23"/>
    </row>
    <row r="60" spans="1:17" x14ac:dyDescent="0.25">
      <c r="A60" s="364"/>
      <c r="B60" s="363"/>
      <c r="C60" s="50"/>
      <c r="D60" s="247"/>
      <c r="E60" s="247"/>
      <c r="F60" s="247"/>
      <c r="G60" s="247"/>
      <c r="H60" s="247"/>
      <c r="I60" s="248"/>
      <c r="J60" s="111"/>
      <c r="K60" s="103"/>
      <c r="L60" s="103"/>
      <c r="M60" s="103"/>
      <c r="N60" s="103"/>
      <c r="O60" s="103"/>
      <c r="P60" s="104"/>
      <c r="Q60" s="23"/>
    </row>
    <row r="61" spans="1:17" x14ac:dyDescent="0.25">
      <c r="A61" s="364"/>
      <c r="B61" s="152"/>
      <c r="C61" s="58" t="s">
        <v>77</v>
      </c>
      <c r="D61" s="249"/>
      <c r="E61" s="245"/>
      <c r="F61" s="245">
        <f>0.47*0.19</f>
        <v>8.929999999999999E-2</v>
      </c>
      <c r="G61" s="245">
        <f>0.47*0.19</f>
        <v>8.929999999999999E-2</v>
      </c>
      <c r="H61" s="250"/>
      <c r="I61" s="251"/>
      <c r="J61" s="111"/>
      <c r="K61" s="95">
        <f>K45*D61*60*(Equations!$L$28*($L$22/100))</f>
        <v>0</v>
      </c>
      <c r="L61" s="96">
        <f>L45*E61*60*(Equations!$L$28*($L$22/100))</f>
        <v>0</v>
      </c>
      <c r="M61" s="96">
        <f>M45*F61*60*(Equations!$L$28*($L$22/100))</f>
        <v>59.370926400000002</v>
      </c>
      <c r="N61" s="96">
        <f>N45*G61*60*(Equations!$L$28*($L$22/100))</f>
        <v>59.370926400000002</v>
      </c>
      <c r="O61" s="109"/>
      <c r="P61" s="110"/>
      <c r="Q61" s="23"/>
    </row>
    <row r="62" spans="1:17" ht="14.4" customHeight="1" x14ac:dyDescent="0.25">
      <c r="A62" s="364"/>
      <c r="B62" s="20"/>
      <c r="C62" s="58" t="s">
        <v>88</v>
      </c>
      <c r="D62" s="249"/>
      <c r="E62" s="245"/>
      <c r="F62" s="245"/>
      <c r="G62" s="245"/>
      <c r="H62" s="250"/>
      <c r="I62" s="251"/>
      <c r="J62" s="111"/>
      <c r="K62" s="95">
        <f>K46*D62*60*(Equations!$L$28*($L$22/100))</f>
        <v>0</v>
      </c>
      <c r="L62" s="96">
        <f>L46*E62*60*(Equations!$L$28*($L$22/100))</f>
        <v>0</v>
      </c>
      <c r="M62" s="96">
        <f>M46*F62*60*(Equations!$L$28*($L$22/100))</f>
        <v>0</v>
      </c>
      <c r="N62" s="96">
        <f>N46*G62*60*(Equations!$L$28*($L$22/100))</f>
        <v>0</v>
      </c>
      <c r="O62" s="109"/>
      <c r="P62" s="110"/>
      <c r="Q62" s="23"/>
    </row>
    <row r="63" spans="1:17" x14ac:dyDescent="0.25">
      <c r="A63" s="364"/>
      <c r="B63" s="363"/>
      <c r="C63" s="62"/>
      <c r="D63" s="247"/>
      <c r="E63" s="247"/>
      <c r="F63" s="247"/>
      <c r="G63" s="247"/>
      <c r="H63" s="247"/>
      <c r="I63" s="248"/>
      <c r="J63" s="111"/>
      <c r="K63" s="103"/>
      <c r="L63" s="103"/>
      <c r="M63" s="103"/>
      <c r="N63" s="103"/>
      <c r="O63" s="103"/>
      <c r="P63" s="104"/>
      <c r="Q63" s="23"/>
    </row>
    <row r="64" spans="1:17" x14ac:dyDescent="0.25">
      <c r="A64" s="364"/>
      <c r="B64" s="363"/>
      <c r="C64" s="63" t="s">
        <v>78</v>
      </c>
      <c r="D64" s="245"/>
      <c r="E64" s="245"/>
      <c r="F64" s="245"/>
      <c r="G64" s="250"/>
      <c r="H64" s="250"/>
      <c r="I64" s="251"/>
      <c r="J64" s="111"/>
      <c r="K64" s="96">
        <f>K48*D64*60*(Equations!$L$28*($L$23/100))</f>
        <v>0</v>
      </c>
      <c r="L64" s="96">
        <f>L48*E64*60*(Equations!$L$28*($L$23/100))</f>
        <v>0</v>
      </c>
      <c r="M64" s="96">
        <f>M48*F64*60*(Equations!$L$28*($L$23/100))</f>
        <v>0</v>
      </c>
      <c r="N64" s="109"/>
      <c r="O64" s="109"/>
      <c r="P64" s="110"/>
      <c r="Q64" s="23"/>
    </row>
    <row r="65" spans="1:22" x14ac:dyDescent="0.25">
      <c r="A65" s="213"/>
      <c r="B65" s="363"/>
      <c r="C65" s="63" t="s">
        <v>79</v>
      </c>
      <c r="D65" s="245"/>
      <c r="E65" s="245"/>
      <c r="F65" s="245"/>
      <c r="G65" s="245"/>
      <c r="H65" s="245"/>
      <c r="I65" s="246"/>
      <c r="J65" s="111"/>
      <c r="K65" s="96">
        <f>K49*D65*60*(Equations!$L$28*($L$23/100))</f>
        <v>0</v>
      </c>
      <c r="L65" s="96">
        <f>L49*E65*60*(Equations!$L$28*($L$23/100))</f>
        <v>0</v>
      </c>
      <c r="M65" s="96">
        <f>M49*F65*60*(Equations!$L$28*($L$23/100))</f>
        <v>0</v>
      </c>
      <c r="N65" s="96">
        <f>N49*G65*60*(Equations!$L$28*($L$23/100))</f>
        <v>0</v>
      </c>
      <c r="O65" s="96">
        <f>O49*H65*60*(Equations!$L$28*($L$23/100))</f>
        <v>0</v>
      </c>
      <c r="P65" s="97">
        <f>P49*I65*60*(Equations!$L$28*($L$23/100))</f>
        <v>0</v>
      </c>
      <c r="Q65" s="23"/>
    </row>
    <row r="66" spans="1:22" x14ac:dyDescent="0.25">
      <c r="A66" s="213"/>
      <c r="B66" s="363"/>
      <c r="C66" s="63" t="s">
        <v>80</v>
      </c>
      <c r="D66" s="245"/>
      <c r="E66" s="245"/>
      <c r="F66" s="245"/>
      <c r="G66" s="245"/>
      <c r="H66" s="245"/>
      <c r="I66" s="246"/>
      <c r="J66" s="111"/>
      <c r="K66" s="96">
        <f>K50*D66*60*(Equations!$L$28*($L$23/100))</f>
        <v>0</v>
      </c>
      <c r="L66" s="96">
        <f>L50*E66*60*(Equations!$L$28*($L$23/100))</f>
        <v>0</v>
      </c>
      <c r="M66" s="96">
        <f>M50*F66*60*(Equations!$L$28*($L$23/100))</f>
        <v>0</v>
      </c>
      <c r="N66" s="96">
        <f>N50*G66*60*(Equations!$L$28*($L$23/100))</f>
        <v>0</v>
      </c>
      <c r="O66" s="96">
        <f>O50*H66*60*(Equations!$L$28*($L$23/100))</f>
        <v>0</v>
      </c>
      <c r="P66" s="97">
        <f>P50*I66*60*(Equations!$L$28*($L$23/100))</f>
        <v>0</v>
      </c>
      <c r="Q66" s="23"/>
    </row>
    <row r="67" spans="1:22" x14ac:dyDescent="0.25">
      <c r="A67" s="213"/>
      <c r="B67" s="363"/>
      <c r="C67" s="62" t="s">
        <v>92</v>
      </c>
      <c r="D67" s="245"/>
      <c r="E67" s="245"/>
      <c r="F67" s="245"/>
      <c r="G67" s="245"/>
      <c r="H67" s="245"/>
      <c r="I67" s="246"/>
      <c r="J67" s="111"/>
      <c r="K67" s="96">
        <f>K51*D67*60*(Equations!$L$28*($L$23/100))</f>
        <v>0</v>
      </c>
      <c r="L67" s="96">
        <f>L51*E67*60*(Equations!$L$28*($L$23/100))</f>
        <v>0</v>
      </c>
      <c r="M67" s="96">
        <f>M51*F67*60*(Equations!$L$28*($L$23/100))</f>
        <v>0</v>
      </c>
      <c r="N67" s="96">
        <f>N51*G67*60*(Equations!$L$28*($L$23/100))</f>
        <v>0</v>
      </c>
      <c r="O67" s="96">
        <f>O51*H67*60*(Equations!$L$28*($L$23/100))</f>
        <v>0</v>
      </c>
      <c r="P67" s="97">
        <f>P51*I67*60*(Equations!$L$28*($L$23/100))</f>
        <v>0</v>
      </c>
      <c r="Q67" s="23"/>
    </row>
    <row r="68" spans="1:22" x14ac:dyDescent="0.25">
      <c r="A68" s="213"/>
      <c r="B68" s="363"/>
      <c r="C68" s="63"/>
      <c r="D68" s="247"/>
      <c r="E68" s="247"/>
      <c r="F68" s="247"/>
      <c r="G68" s="247"/>
      <c r="H68" s="247"/>
      <c r="I68" s="248"/>
      <c r="J68" s="111"/>
      <c r="K68" s="103"/>
      <c r="L68" s="103"/>
      <c r="M68" s="103"/>
      <c r="N68" s="103"/>
      <c r="O68" s="103"/>
      <c r="P68" s="104"/>
      <c r="Q68" s="23"/>
    </row>
    <row r="69" spans="1:22" x14ac:dyDescent="0.25">
      <c r="A69" s="213"/>
      <c r="B69" s="363"/>
      <c r="C69" s="63"/>
      <c r="D69" s="245"/>
      <c r="E69" s="245"/>
      <c r="F69" s="245"/>
      <c r="G69" s="245"/>
      <c r="H69" s="245"/>
      <c r="I69" s="246"/>
      <c r="J69" s="111"/>
      <c r="K69" s="96">
        <f>K53*D69*60*(Equations!$L$28*($L$21/100))</f>
        <v>0</v>
      </c>
      <c r="L69" s="96">
        <f>L53*E69*60*(Equations!$L$28*($L$21/100))</f>
        <v>0</v>
      </c>
      <c r="M69" s="96">
        <f>M53*F69*60*(Equations!$L$28*($L$21/100))</f>
        <v>0</v>
      </c>
      <c r="N69" s="96">
        <f>N53*G69*60*(Equations!$L$28*($L$21/100))</f>
        <v>0</v>
      </c>
      <c r="O69" s="96">
        <f>O53*H69*60*(Equations!$L$28*($L$21/100))</f>
        <v>0</v>
      </c>
      <c r="P69" s="97">
        <f>P53*I69*60*(Equations!$L$28*($L$21/100))</f>
        <v>0</v>
      </c>
      <c r="Q69" s="23"/>
    </row>
    <row r="70" spans="1:22" ht="14.4" thickBot="1" x14ac:dyDescent="0.3">
      <c r="A70" s="213"/>
      <c r="B70" s="363"/>
      <c r="C70" s="64"/>
      <c r="D70" s="252"/>
      <c r="E70" s="252"/>
      <c r="F70" s="252"/>
      <c r="G70" s="252"/>
      <c r="H70" s="252"/>
      <c r="I70" s="253"/>
      <c r="J70" s="239"/>
      <c r="K70" s="119">
        <f>K54*D70*60*(Equations!$L$28*($L$21/100))</f>
        <v>0</v>
      </c>
      <c r="L70" s="119">
        <f>L54*E70*60*(Equations!$L$28*($L$21/100))</f>
        <v>0</v>
      </c>
      <c r="M70" s="119">
        <f>M54*F70*60*(Equations!$L$28*($L$21/100))</f>
        <v>0</v>
      </c>
      <c r="N70" s="119">
        <f>N54*G70*60*(Equations!$L$28*($L$21/100))</f>
        <v>0</v>
      </c>
      <c r="O70" s="119">
        <f>O54*H70*60*(Equations!$L$28*($L$21/100))</f>
        <v>0</v>
      </c>
      <c r="P70" s="120">
        <f>P54*I70*60*(Equations!$L$28*($L$21/100))</f>
        <v>0</v>
      </c>
      <c r="Q70" s="23"/>
    </row>
    <row r="71" spans="1:22" ht="18.899999999999999" customHeight="1" x14ac:dyDescent="0.25">
      <c r="A71" s="151"/>
      <c r="B71" s="20"/>
      <c r="C71" s="241" t="s">
        <v>23</v>
      </c>
      <c r="D71" s="209" t="s">
        <v>67</v>
      </c>
      <c r="E71" s="209" t="s">
        <v>68</v>
      </c>
      <c r="F71" s="209" t="s">
        <v>69</v>
      </c>
      <c r="G71" s="209" t="s">
        <v>70</v>
      </c>
      <c r="H71" s="209" t="s">
        <v>71</v>
      </c>
      <c r="I71" s="210" t="s">
        <v>72</v>
      </c>
      <c r="J71" s="254" t="s">
        <v>24</v>
      </c>
      <c r="K71" s="209" t="s">
        <v>67</v>
      </c>
      <c r="L71" s="209" t="s">
        <v>68</v>
      </c>
      <c r="M71" s="209" t="s">
        <v>69</v>
      </c>
      <c r="N71" s="209" t="s">
        <v>70</v>
      </c>
      <c r="O71" s="209" t="s">
        <v>71</v>
      </c>
      <c r="P71" s="210" t="s">
        <v>72</v>
      </c>
      <c r="Q71" s="153"/>
      <c r="R71" s="154"/>
      <c r="S71" s="154"/>
      <c r="T71" s="154"/>
      <c r="U71" s="154"/>
      <c r="V71" s="154"/>
    </row>
    <row r="72" spans="1:22" ht="14.4" customHeight="1" x14ac:dyDescent="0.25">
      <c r="A72" s="213"/>
      <c r="B72" s="363"/>
      <c r="C72" s="237" t="s">
        <v>22</v>
      </c>
      <c r="D72" s="255">
        <f t="shared" ref="D72:I75" si="9">(K56*$D$21)/1000</f>
        <v>7.0832889950554721E-3</v>
      </c>
      <c r="E72" s="255">
        <f t="shared" si="9"/>
        <v>3.3976228531561951E-2</v>
      </c>
      <c r="F72" s="255">
        <f t="shared" si="9"/>
        <v>0.12043200190268802</v>
      </c>
      <c r="G72" s="255">
        <f t="shared" si="9"/>
        <v>0.26001412363869036</v>
      </c>
      <c r="H72" s="255">
        <f t="shared" si="9"/>
        <v>0.4768127036716292</v>
      </c>
      <c r="I72" s="256">
        <f t="shared" si="9"/>
        <v>0.83293409576631938</v>
      </c>
      <c r="J72" s="244"/>
      <c r="K72" s="90">
        <f t="shared" ref="K72:P75" si="10">D72*365</f>
        <v>2.5854004831952473</v>
      </c>
      <c r="L72" s="90">
        <f t="shared" si="10"/>
        <v>12.401323414020112</v>
      </c>
      <c r="M72" s="90">
        <f t="shared" si="10"/>
        <v>43.957680694481127</v>
      </c>
      <c r="N72" s="90">
        <f t="shared" si="10"/>
        <v>94.905155128121976</v>
      </c>
      <c r="O72" s="90">
        <f t="shared" si="10"/>
        <v>174.03663684014467</v>
      </c>
      <c r="P72" s="91">
        <f t="shared" si="10"/>
        <v>304.02094495470658</v>
      </c>
      <c r="Q72" s="23"/>
    </row>
    <row r="73" spans="1:22" x14ac:dyDescent="0.25">
      <c r="A73" s="213"/>
      <c r="B73" s="363"/>
      <c r="C73" s="50" t="s">
        <v>30</v>
      </c>
      <c r="D73" s="257">
        <f t="shared" si="9"/>
        <v>4.8563055077176899E-3</v>
      </c>
      <c r="E73" s="257">
        <f t="shared" si="9"/>
        <v>2.754651719295502E-2</v>
      </c>
      <c r="F73" s="257">
        <f t="shared" si="9"/>
        <v>0.10942387495066389</v>
      </c>
      <c r="G73" s="257">
        <f t="shared" si="9"/>
        <v>0.25168452426856713</v>
      </c>
      <c r="H73" s="257">
        <f t="shared" si="9"/>
        <v>0.55676818704278197</v>
      </c>
      <c r="I73" s="258">
        <f t="shared" si="9"/>
        <v>0.96151363905542375</v>
      </c>
      <c r="J73" s="111"/>
      <c r="K73" s="96">
        <f t="shared" si="10"/>
        <v>1.7725515103169569</v>
      </c>
      <c r="L73" s="96">
        <f t="shared" si="10"/>
        <v>10.054478775428581</v>
      </c>
      <c r="M73" s="96">
        <f t="shared" si="10"/>
        <v>39.939714356992319</v>
      </c>
      <c r="N73" s="96">
        <f t="shared" si="10"/>
        <v>91.864851358027011</v>
      </c>
      <c r="O73" s="96">
        <f t="shared" si="10"/>
        <v>203.22038827061542</v>
      </c>
      <c r="P73" s="97">
        <f t="shared" si="10"/>
        <v>350.95247825522966</v>
      </c>
      <c r="Q73" s="104"/>
      <c r="R73" s="238"/>
      <c r="S73" s="238"/>
      <c r="T73" s="238"/>
      <c r="U73" s="238"/>
      <c r="V73" s="238"/>
    </row>
    <row r="74" spans="1:22" ht="14.4" customHeight="1" x14ac:dyDescent="0.25">
      <c r="A74" s="151"/>
      <c r="B74" s="363"/>
      <c r="C74" s="50" t="s">
        <v>64</v>
      </c>
      <c r="D74" s="257">
        <f t="shared" si="9"/>
        <v>0</v>
      </c>
      <c r="E74" s="257">
        <f t="shared" si="9"/>
        <v>0</v>
      </c>
      <c r="F74" s="257">
        <f t="shared" si="9"/>
        <v>0</v>
      </c>
      <c r="G74" s="257">
        <f t="shared" si="9"/>
        <v>0</v>
      </c>
      <c r="H74" s="257">
        <f t="shared" si="9"/>
        <v>0</v>
      </c>
      <c r="I74" s="258">
        <f t="shared" si="9"/>
        <v>0</v>
      </c>
      <c r="J74" s="111"/>
      <c r="K74" s="96">
        <f t="shared" si="10"/>
        <v>0</v>
      </c>
      <c r="L74" s="96">
        <f t="shared" si="10"/>
        <v>0</v>
      </c>
      <c r="M74" s="96">
        <f t="shared" si="10"/>
        <v>0</v>
      </c>
      <c r="N74" s="96">
        <f t="shared" si="10"/>
        <v>0</v>
      </c>
      <c r="O74" s="96">
        <f t="shared" si="10"/>
        <v>0</v>
      </c>
      <c r="P74" s="97">
        <f t="shared" si="10"/>
        <v>0</v>
      </c>
      <c r="Q74" s="104"/>
      <c r="R74" s="238"/>
      <c r="S74" s="238"/>
      <c r="T74" s="238"/>
      <c r="U74" s="238"/>
      <c r="V74" s="238"/>
    </row>
    <row r="75" spans="1:22" x14ac:dyDescent="0.25">
      <c r="A75" s="364"/>
      <c r="B75" s="363"/>
      <c r="C75" s="50" t="s">
        <v>65</v>
      </c>
      <c r="D75" s="257">
        <f t="shared" si="9"/>
        <v>0</v>
      </c>
      <c r="E75" s="257">
        <f t="shared" si="9"/>
        <v>0</v>
      </c>
      <c r="F75" s="257">
        <f t="shared" si="9"/>
        <v>0</v>
      </c>
      <c r="G75" s="257">
        <f t="shared" si="9"/>
        <v>0</v>
      </c>
      <c r="H75" s="257">
        <f t="shared" si="9"/>
        <v>0</v>
      </c>
      <c r="I75" s="258">
        <f t="shared" si="9"/>
        <v>0</v>
      </c>
      <c r="J75" s="111"/>
      <c r="K75" s="96">
        <f t="shared" si="10"/>
        <v>0</v>
      </c>
      <c r="L75" s="96">
        <f t="shared" si="10"/>
        <v>0</v>
      </c>
      <c r="M75" s="96">
        <f t="shared" si="10"/>
        <v>0</v>
      </c>
      <c r="N75" s="96">
        <f t="shared" si="10"/>
        <v>0</v>
      </c>
      <c r="O75" s="96">
        <f t="shared" si="10"/>
        <v>0</v>
      </c>
      <c r="P75" s="97">
        <f t="shared" si="10"/>
        <v>0</v>
      </c>
      <c r="Q75" s="104"/>
      <c r="R75" s="238"/>
      <c r="S75" s="238"/>
      <c r="T75" s="238"/>
      <c r="U75" s="238"/>
      <c r="V75" s="238"/>
    </row>
    <row r="76" spans="1:22" x14ac:dyDescent="0.25">
      <c r="A76" s="364"/>
      <c r="B76" s="363"/>
      <c r="C76" s="50"/>
      <c r="D76" s="259"/>
      <c r="E76" s="259"/>
      <c r="F76" s="259"/>
      <c r="G76" s="259"/>
      <c r="H76" s="259"/>
      <c r="I76" s="260"/>
      <c r="J76" s="111"/>
      <c r="K76" s="103"/>
      <c r="L76" s="103"/>
      <c r="M76" s="103"/>
      <c r="N76" s="103"/>
      <c r="O76" s="103"/>
      <c r="P76" s="104"/>
      <c r="Q76" s="104"/>
      <c r="R76" s="238"/>
      <c r="S76" s="238"/>
      <c r="T76" s="238"/>
      <c r="U76" s="238"/>
      <c r="V76" s="238"/>
    </row>
    <row r="77" spans="1:22" x14ac:dyDescent="0.25">
      <c r="A77" s="364"/>
      <c r="B77" s="152"/>
      <c r="C77" s="58" t="s">
        <v>77</v>
      </c>
      <c r="D77" s="261">
        <f t="shared" ref="D77:G78" si="11">(K61*$D$21)/1000</f>
        <v>0</v>
      </c>
      <c r="E77" s="257">
        <f t="shared" si="11"/>
        <v>0</v>
      </c>
      <c r="F77" s="257">
        <f t="shared" si="11"/>
        <v>8.6681552543999993E-2</v>
      </c>
      <c r="G77" s="257">
        <f t="shared" si="11"/>
        <v>8.6681552543999993E-2</v>
      </c>
      <c r="H77" s="262"/>
      <c r="I77" s="263"/>
      <c r="J77" s="111"/>
      <c r="K77" s="95">
        <f t="shared" ref="K77:N78" si="12">D77*365</f>
        <v>0</v>
      </c>
      <c r="L77" s="96">
        <f t="shared" si="12"/>
        <v>0</v>
      </c>
      <c r="M77" s="96">
        <f t="shared" si="12"/>
        <v>31.638766678559996</v>
      </c>
      <c r="N77" s="96">
        <f t="shared" si="12"/>
        <v>31.638766678559996</v>
      </c>
      <c r="O77" s="109"/>
      <c r="P77" s="110"/>
      <c r="Q77" s="104"/>
      <c r="R77" s="238"/>
      <c r="S77" s="238"/>
      <c r="T77" s="238"/>
      <c r="U77" s="238"/>
      <c r="V77" s="238"/>
    </row>
    <row r="78" spans="1:22" ht="14.4" customHeight="1" x14ac:dyDescent="0.25">
      <c r="A78" s="364"/>
      <c r="B78" s="20"/>
      <c r="C78" s="58" t="s">
        <v>88</v>
      </c>
      <c r="D78" s="261">
        <f t="shared" si="11"/>
        <v>0</v>
      </c>
      <c r="E78" s="257">
        <f t="shared" si="11"/>
        <v>0</v>
      </c>
      <c r="F78" s="257">
        <f t="shared" si="11"/>
        <v>0</v>
      </c>
      <c r="G78" s="257">
        <f t="shared" si="11"/>
        <v>0</v>
      </c>
      <c r="H78" s="262"/>
      <c r="I78" s="263"/>
      <c r="J78" s="111"/>
      <c r="K78" s="95">
        <f t="shared" si="12"/>
        <v>0</v>
      </c>
      <c r="L78" s="96">
        <f t="shared" si="12"/>
        <v>0</v>
      </c>
      <c r="M78" s="96">
        <f t="shared" si="12"/>
        <v>0</v>
      </c>
      <c r="N78" s="96">
        <f t="shared" si="12"/>
        <v>0</v>
      </c>
      <c r="O78" s="109"/>
      <c r="P78" s="110"/>
      <c r="Q78" s="104"/>
      <c r="R78" s="238"/>
      <c r="S78" s="238"/>
      <c r="T78" s="238"/>
      <c r="U78" s="238"/>
      <c r="V78" s="238"/>
    </row>
    <row r="79" spans="1:22" x14ac:dyDescent="0.25">
      <c r="A79" s="364"/>
      <c r="B79" s="363"/>
      <c r="C79" s="62"/>
      <c r="D79" s="259"/>
      <c r="E79" s="259"/>
      <c r="F79" s="259"/>
      <c r="G79" s="259"/>
      <c r="H79" s="259"/>
      <c r="I79" s="260"/>
      <c r="J79" s="111"/>
      <c r="K79" s="103"/>
      <c r="L79" s="103"/>
      <c r="M79" s="103"/>
      <c r="N79" s="103"/>
      <c r="O79" s="103"/>
      <c r="P79" s="104"/>
      <c r="Q79" s="104"/>
      <c r="R79" s="238"/>
      <c r="S79" s="238"/>
      <c r="T79" s="238"/>
      <c r="U79" s="238"/>
      <c r="V79" s="238"/>
    </row>
    <row r="80" spans="1:22" x14ac:dyDescent="0.25">
      <c r="A80" s="364"/>
      <c r="B80" s="363"/>
      <c r="C80" s="63" t="s">
        <v>78</v>
      </c>
      <c r="D80" s="257">
        <f t="shared" ref="D80:F83" si="13">(K64*$D$21)/1000</f>
        <v>0</v>
      </c>
      <c r="E80" s="257">
        <f t="shared" si="13"/>
        <v>0</v>
      </c>
      <c r="F80" s="257">
        <f t="shared" si="13"/>
        <v>0</v>
      </c>
      <c r="G80" s="262"/>
      <c r="H80" s="262"/>
      <c r="I80" s="263"/>
      <c r="J80" s="111"/>
      <c r="K80" s="96">
        <f t="shared" ref="K80:M83" si="14">D80*365</f>
        <v>0</v>
      </c>
      <c r="L80" s="96">
        <f t="shared" si="14"/>
        <v>0</v>
      </c>
      <c r="M80" s="96">
        <f t="shared" si="14"/>
        <v>0</v>
      </c>
      <c r="N80" s="109"/>
      <c r="O80" s="109"/>
      <c r="P80" s="110"/>
      <c r="Q80" s="104"/>
      <c r="R80" s="238"/>
      <c r="S80" s="238"/>
      <c r="T80" s="238"/>
      <c r="U80" s="238"/>
      <c r="V80" s="238"/>
    </row>
    <row r="81" spans="1:22" x14ac:dyDescent="0.25">
      <c r="A81" s="213"/>
      <c r="B81" s="363"/>
      <c r="C81" s="63" t="s">
        <v>79</v>
      </c>
      <c r="D81" s="257">
        <f t="shared" si="13"/>
        <v>0</v>
      </c>
      <c r="E81" s="257">
        <f t="shared" si="13"/>
        <v>0</v>
      </c>
      <c r="F81" s="257">
        <f t="shared" si="13"/>
        <v>0</v>
      </c>
      <c r="G81" s="257">
        <f t="shared" ref="G81:I83" si="15">(N65*$D$21)/1000</f>
        <v>0</v>
      </c>
      <c r="H81" s="257">
        <f t="shared" si="15"/>
        <v>0</v>
      </c>
      <c r="I81" s="258">
        <f t="shared" si="15"/>
        <v>0</v>
      </c>
      <c r="J81" s="111"/>
      <c r="K81" s="96">
        <f t="shared" si="14"/>
        <v>0</v>
      </c>
      <c r="L81" s="96">
        <f t="shared" si="14"/>
        <v>0</v>
      </c>
      <c r="M81" s="96">
        <f t="shared" si="14"/>
        <v>0</v>
      </c>
      <c r="N81" s="96">
        <f t="shared" ref="N81:P83" si="16">G81*365</f>
        <v>0</v>
      </c>
      <c r="O81" s="96">
        <f t="shared" si="16"/>
        <v>0</v>
      </c>
      <c r="P81" s="97">
        <f t="shared" si="16"/>
        <v>0</v>
      </c>
      <c r="Q81" s="104"/>
      <c r="R81" s="238"/>
      <c r="S81" s="238"/>
      <c r="T81" s="238"/>
      <c r="U81" s="238"/>
      <c r="V81" s="238"/>
    </row>
    <row r="82" spans="1:22" x14ac:dyDescent="0.25">
      <c r="A82" s="213"/>
      <c r="B82" s="363"/>
      <c r="C82" s="63" t="s">
        <v>80</v>
      </c>
      <c r="D82" s="257">
        <f t="shared" si="13"/>
        <v>0</v>
      </c>
      <c r="E82" s="257">
        <f t="shared" si="13"/>
        <v>0</v>
      </c>
      <c r="F82" s="257">
        <f t="shared" si="13"/>
        <v>0</v>
      </c>
      <c r="G82" s="257">
        <f t="shared" si="15"/>
        <v>0</v>
      </c>
      <c r="H82" s="257">
        <f t="shared" si="15"/>
        <v>0</v>
      </c>
      <c r="I82" s="258">
        <f t="shared" si="15"/>
        <v>0</v>
      </c>
      <c r="J82" s="111"/>
      <c r="K82" s="96">
        <f t="shared" si="14"/>
        <v>0</v>
      </c>
      <c r="L82" s="96">
        <f t="shared" si="14"/>
        <v>0</v>
      </c>
      <c r="M82" s="96">
        <f t="shared" si="14"/>
        <v>0</v>
      </c>
      <c r="N82" s="96">
        <f t="shared" si="16"/>
        <v>0</v>
      </c>
      <c r="O82" s="96">
        <f t="shared" si="16"/>
        <v>0</v>
      </c>
      <c r="P82" s="97">
        <f t="shared" si="16"/>
        <v>0</v>
      </c>
      <c r="Q82" s="104"/>
      <c r="R82" s="238"/>
      <c r="S82" s="238"/>
      <c r="T82" s="238"/>
      <c r="U82" s="238"/>
      <c r="V82" s="238"/>
    </row>
    <row r="83" spans="1:22" x14ac:dyDescent="0.25">
      <c r="A83" s="213"/>
      <c r="B83" s="363"/>
      <c r="C83" s="62" t="s">
        <v>92</v>
      </c>
      <c r="D83" s="257">
        <f t="shared" si="13"/>
        <v>0</v>
      </c>
      <c r="E83" s="257">
        <f t="shared" si="13"/>
        <v>0</v>
      </c>
      <c r="F83" s="257">
        <f t="shared" si="13"/>
        <v>0</v>
      </c>
      <c r="G83" s="257">
        <f t="shared" si="15"/>
        <v>0</v>
      </c>
      <c r="H83" s="257">
        <f t="shared" si="15"/>
        <v>0</v>
      </c>
      <c r="I83" s="258">
        <f t="shared" si="15"/>
        <v>0</v>
      </c>
      <c r="J83" s="111"/>
      <c r="K83" s="96">
        <f t="shared" si="14"/>
        <v>0</v>
      </c>
      <c r="L83" s="96">
        <f t="shared" si="14"/>
        <v>0</v>
      </c>
      <c r="M83" s="96">
        <f t="shared" si="14"/>
        <v>0</v>
      </c>
      <c r="N83" s="96">
        <f t="shared" si="16"/>
        <v>0</v>
      </c>
      <c r="O83" s="96">
        <f t="shared" si="16"/>
        <v>0</v>
      </c>
      <c r="P83" s="97">
        <f t="shared" si="16"/>
        <v>0</v>
      </c>
      <c r="Q83" s="104"/>
      <c r="R83" s="238"/>
      <c r="S83" s="238"/>
      <c r="T83" s="238"/>
      <c r="U83" s="238"/>
      <c r="V83" s="238"/>
    </row>
    <row r="84" spans="1:22" x14ac:dyDescent="0.25">
      <c r="A84" s="213"/>
      <c r="B84" s="363"/>
      <c r="C84" s="63"/>
      <c r="D84" s="259"/>
      <c r="E84" s="259"/>
      <c r="F84" s="259"/>
      <c r="G84" s="259"/>
      <c r="H84" s="259"/>
      <c r="I84" s="260"/>
      <c r="J84" s="111"/>
      <c r="K84" s="103"/>
      <c r="L84" s="103"/>
      <c r="M84" s="103"/>
      <c r="N84" s="103"/>
      <c r="O84" s="103"/>
      <c r="P84" s="104"/>
      <c r="Q84" s="104"/>
      <c r="R84" s="238"/>
      <c r="S84" s="238"/>
      <c r="T84" s="238"/>
      <c r="U84" s="238"/>
      <c r="V84" s="238"/>
    </row>
    <row r="85" spans="1:22" x14ac:dyDescent="0.25">
      <c r="A85" s="213"/>
      <c r="B85" s="363"/>
      <c r="C85" s="63"/>
      <c r="D85" s="257">
        <f t="shared" ref="D85:I86" si="17">(K69*$D$21)/1000</f>
        <v>0</v>
      </c>
      <c r="E85" s="257">
        <f t="shared" si="17"/>
        <v>0</v>
      </c>
      <c r="F85" s="257">
        <f t="shared" si="17"/>
        <v>0</v>
      </c>
      <c r="G85" s="257">
        <f t="shared" si="17"/>
        <v>0</v>
      </c>
      <c r="H85" s="257">
        <f t="shared" si="17"/>
        <v>0</v>
      </c>
      <c r="I85" s="258">
        <f t="shared" si="17"/>
        <v>0</v>
      </c>
      <c r="J85" s="111"/>
      <c r="K85" s="96">
        <f t="shared" ref="K85:P86" si="18">D85*365</f>
        <v>0</v>
      </c>
      <c r="L85" s="96">
        <f t="shared" si="18"/>
        <v>0</v>
      </c>
      <c r="M85" s="96">
        <f t="shared" si="18"/>
        <v>0</v>
      </c>
      <c r="N85" s="96">
        <f t="shared" si="18"/>
        <v>0</v>
      </c>
      <c r="O85" s="96">
        <f t="shared" si="18"/>
        <v>0</v>
      </c>
      <c r="P85" s="97">
        <f t="shared" si="18"/>
        <v>0</v>
      </c>
      <c r="Q85" s="104"/>
      <c r="R85" s="238"/>
      <c r="S85" s="238"/>
      <c r="T85" s="238"/>
      <c r="U85" s="238"/>
      <c r="V85" s="238"/>
    </row>
    <row r="86" spans="1:22" ht="14.4" thickBot="1" x14ac:dyDescent="0.3">
      <c r="A86" s="213"/>
      <c r="B86" s="363"/>
      <c r="C86" s="64"/>
      <c r="D86" s="264">
        <f t="shared" si="17"/>
        <v>0</v>
      </c>
      <c r="E86" s="264">
        <f t="shared" si="17"/>
        <v>0</v>
      </c>
      <c r="F86" s="264">
        <f t="shared" si="17"/>
        <v>0</v>
      </c>
      <c r="G86" s="264">
        <f t="shared" si="17"/>
        <v>0</v>
      </c>
      <c r="H86" s="264">
        <f t="shared" si="17"/>
        <v>0</v>
      </c>
      <c r="I86" s="265">
        <f t="shared" si="17"/>
        <v>0</v>
      </c>
      <c r="J86" s="239"/>
      <c r="K86" s="119">
        <f t="shared" si="18"/>
        <v>0</v>
      </c>
      <c r="L86" s="119">
        <f t="shared" si="18"/>
        <v>0</v>
      </c>
      <c r="M86" s="119">
        <f t="shared" si="18"/>
        <v>0</v>
      </c>
      <c r="N86" s="119">
        <f t="shared" si="18"/>
        <v>0</v>
      </c>
      <c r="O86" s="119">
        <f t="shared" si="18"/>
        <v>0</v>
      </c>
      <c r="P86" s="120">
        <f t="shared" si="18"/>
        <v>0</v>
      </c>
      <c r="Q86" s="104"/>
      <c r="R86" s="238"/>
      <c r="S86" s="238"/>
      <c r="T86" s="238"/>
      <c r="U86" s="238"/>
      <c r="V86" s="238"/>
    </row>
    <row r="87" spans="1:22" ht="14.4" thickBot="1" x14ac:dyDescent="0.3">
      <c r="A87" s="266"/>
      <c r="B87" s="267"/>
      <c r="C87" s="267"/>
      <c r="D87" s="267"/>
      <c r="E87" s="267"/>
      <c r="F87" s="267"/>
      <c r="G87" s="267"/>
      <c r="H87" s="267"/>
      <c r="I87" s="267"/>
      <c r="J87" s="267"/>
      <c r="K87" s="267"/>
      <c r="L87" s="267"/>
      <c r="M87" s="267"/>
      <c r="N87" s="267"/>
      <c r="O87" s="267"/>
      <c r="P87" s="267"/>
      <c r="Q87" s="268"/>
      <c r="R87" s="238"/>
      <c r="S87" s="238"/>
      <c r="T87" s="238"/>
      <c r="U87" s="238"/>
    </row>
    <row r="89" spans="1:22" x14ac:dyDescent="0.25">
      <c r="C89" s="168" t="s">
        <v>112</v>
      </c>
      <c r="D89" s="1" t="s">
        <v>113</v>
      </c>
    </row>
    <row r="90" spans="1:22" x14ac:dyDescent="0.25">
      <c r="D90" s="1" t="s">
        <v>118</v>
      </c>
    </row>
    <row r="91" spans="1:22" x14ac:dyDescent="0.25">
      <c r="D91" s="1" t="s">
        <v>117</v>
      </c>
    </row>
    <row r="92" spans="1:22" x14ac:dyDescent="0.25">
      <c r="D92" s="1" t="s">
        <v>114</v>
      </c>
    </row>
    <row r="93" spans="1:22" x14ac:dyDescent="0.25">
      <c r="D93" s="1" t="s">
        <v>116</v>
      </c>
    </row>
    <row r="94" spans="1:22" x14ac:dyDescent="0.25">
      <c r="D94" s="1" t="s">
        <v>115</v>
      </c>
    </row>
  </sheetData>
  <mergeCells count="40">
    <mergeCell ref="B72:B76"/>
    <mergeCell ref="A75:A80"/>
    <mergeCell ref="B79:B86"/>
    <mergeCell ref="B40:B44"/>
    <mergeCell ref="A43:A48"/>
    <mergeCell ref="B47:B54"/>
    <mergeCell ref="D3:I3"/>
    <mergeCell ref="B31:B38"/>
    <mergeCell ref="B56:B60"/>
    <mergeCell ref="A59:A64"/>
    <mergeCell ref="B63:B70"/>
    <mergeCell ref="B24:B28"/>
    <mergeCell ref="A27:A32"/>
    <mergeCell ref="AC28:AI28"/>
    <mergeCell ref="S29:Y29"/>
    <mergeCell ref="O10:P10"/>
    <mergeCell ref="O11:P11"/>
    <mergeCell ref="O12:P12"/>
    <mergeCell ref="O13:P13"/>
    <mergeCell ref="O18:P18"/>
    <mergeCell ref="O19:P19"/>
    <mergeCell ref="O14:P14"/>
    <mergeCell ref="O15:P15"/>
    <mergeCell ref="O16:P16"/>
    <mergeCell ref="K2:P2"/>
    <mergeCell ref="O17:P17"/>
    <mergeCell ref="S3:T3"/>
    <mergeCell ref="B5:B8"/>
    <mergeCell ref="B10:B11"/>
    <mergeCell ref="B13:B16"/>
    <mergeCell ref="M3:N3"/>
    <mergeCell ref="K3:K4"/>
    <mergeCell ref="L3:L4"/>
    <mergeCell ref="J3:J4"/>
    <mergeCell ref="O4:P4"/>
    <mergeCell ref="O5:P5"/>
    <mergeCell ref="O6:P6"/>
    <mergeCell ref="O7:P7"/>
    <mergeCell ref="O8:P8"/>
    <mergeCell ref="O9:P9"/>
  </mergeCells>
  <pageMargins left="0.7" right="0.7" top="0.75" bottom="0.75" header="0.3" footer="0.3"/>
  <pageSetup paperSize="9" orientation="portrait" r:id="rId1"/>
  <ignoredErrors>
    <ignoredError sqref="F61:G6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9"/>
  <sheetViews>
    <sheetView topLeftCell="A29" zoomScale="90" zoomScaleNormal="90" workbookViewId="0">
      <selection activeCell="R14" sqref="R14"/>
    </sheetView>
  </sheetViews>
  <sheetFormatPr defaultRowHeight="13.8" x14ac:dyDescent="0.25"/>
  <cols>
    <col min="1" max="1" width="14.33203125" style="1" customWidth="1"/>
    <col min="2" max="2" width="27" style="1" bestFit="1" customWidth="1"/>
    <col min="3" max="14" width="10.6640625" style="1" customWidth="1"/>
    <col min="15" max="15" width="8.6640625" style="1"/>
    <col min="16" max="17" width="8.88671875" style="1"/>
    <col min="18" max="18" width="12" style="1" bestFit="1" customWidth="1"/>
    <col min="19" max="16384" width="8.88671875" style="1"/>
  </cols>
  <sheetData>
    <row r="1" spans="1:15" ht="14.4" thickBot="1" x14ac:dyDescent="0.3">
      <c r="A1" s="148"/>
      <c r="B1" s="149"/>
      <c r="C1" s="149"/>
      <c r="D1" s="149"/>
      <c r="E1" s="149"/>
      <c r="F1" s="149"/>
      <c r="G1" s="149"/>
      <c r="H1" s="149"/>
      <c r="I1" s="149"/>
      <c r="J1" s="149"/>
      <c r="K1" s="149"/>
      <c r="L1" s="149"/>
      <c r="M1" s="149"/>
      <c r="N1" s="149"/>
      <c r="O1" s="150"/>
    </row>
    <row r="2" spans="1:15" ht="14.4" thickBot="1" x14ac:dyDescent="0.3">
      <c r="A2" s="151"/>
      <c r="B2" s="20"/>
      <c r="C2" s="269" t="s">
        <v>52</v>
      </c>
      <c r="D2" s="270"/>
      <c r="E2" s="271">
        <f>COUNTIF('Site Description'!B33:K33,"&gt;0")</f>
        <v>0</v>
      </c>
      <c r="F2" s="20"/>
      <c r="G2" s="20"/>
      <c r="H2" s="20"/>
      <c r="I2" s="20"/>
      <c r="J2" s="20"/>
      <c r="K2" s="20"/>
      <c r="L2" s="20"/>
      <c r="M2" s="20"/>
      <c r="N2" s="20"/>
      <c r="O2" s="23"/>
    </row>
    <row r="3" spans="1:15" ht="14.4" thickBot="1" x14ac:dyDescent="0.3">
      <c r="A3" s="151"/>
      <c r="B3" s="20"/>
      <c r="C3" s="20"/>
      <c r="D3" s="20"/>
      <c r="E3" s="20"/>
      <c r="F3" s="20"/>
      <c r="G3" s="20"/>
      <c r="H3" s="20"/>
      <c r="I3" s="20"/>
      <c r="J3" s="20"/>
      <c r="K3" s="20"/>
      <c r="L3" s="20"/>
      <c r="M3" s="20"/>
      <c r="N3" s="20"/>
      <c r="O3" s="23"/>
    </row>
    <row r="4" spans="1:15" ht="16.2" x14ac:dyDescent="0.25">
      <c r="A4" s="151"/>
      <c r="B4" s="20"/>
      <c r="C4" s="371" t="s">
        <v>142</v>
      </c>
      <c r="D4" s="372"/>
      <c r="E4" s="372"/>
      <c r="F4" s="373"/>
      <c r="G4" s="371" t="s">
        <v>143</v>
      </c>
      <c r="H4" s="372"/>
      <c r="I4" s="372"/>
      <c r="J4" s="373"/>
      <c r="K4" s="371" t="s">
        <v>144</v>
      </c>
      <c r="L4" s="372"/>
      <c r="M4" s="372"/>
      <c r="N4" s="373"/>
      <c r="O4" s="23"/>
    </row>
    <row r="5" spans="1:15" ht="14.4" thickBot="1" x14ac:dyDescent="0.3">
      <c r="A5" s="151"/>
      <c r="B5" s="20"/>
      <c r="C5" s="272" t="s">
        <v>50</v>
      </c>
      <c r="D5" s="273" t="s">
        <v>105</v>
      </c>
      <c r="E5" s="273" t="s">
        <v>106</v>
      </c>
      <c r="F5" s="274" t="s">
        <v>107</v>
      </c>
      <c r="G5" s="213" t="s">
        <v>50</v>
      </c>
      <c r="H5" s="273" t="s">
        <v>105</v>
      </c>
      <c r="I5" s="273" t="s">
        <v>106</v>
      </c>
      <c r="J5" s="274" t="s">
        <v>107</v>
      </c>
      <c r="K5" s="272" t="s">
        <v>50</v>
      </c>
      <c r="L5" s="273" t="s">
        <v>105</v>
      </c>
      <c r="M5" s="273" t="s">
        <v>106</v>
      </c>
      <c r="N5" s="274" t="s">
        <v>107</v>
      </c>
      <c r="O5" s="23"/>
    </row>
    <row r="6" spans="1:15" x14ac:dyDescent="0.25">
      <c r="A6" s="151"/>
      <c r="B6" s="275" t="s">
        <v>44</v>
      </c>
      <c r="C6" s="276" t="e">
        <f>AVERAGE(C28:L28)</f>
        <v>#DIV/0!</v>
      </c>
      <c r="D6" s="277" t="e">
        <f>AVERAGE(C29:L29)</f>
        <v>#DIV/0!</v>
      </c>
      <c r="E6" s="278" t="e">
        <f>AVERAGE(C30:L30)</f>
        <v>#DIV/0!</v>
      </c>
      <c r="F6" s="279" t="e">
        <f>AVERAGE(C31:L31)</f>
        <v>#DIV/0!</v>
      </c>
      <c r="G6" s="276" t="e">
        <f>AVERAGE(C51:L51)</f>
        <v>#DIV/0!</v>
      </c>
      <c r="H6" s="277" t="e">
        <f>AVERAGE(C52:L52)</f>
        <v>#DIV/0!</v>
      </c>
      <c r="I6" s="278" t="e">
        <f>AVERAGE(C53:L53)</f>
        <v>#DIV/0!</v>
      </c>
      <c r="J6" s="279" t="e">
        <f>AVERAGE(C54:L54)</f>
        <v>#DIV/0!</v>
      </c>
      <c r="K6" s="276" t="e">
        <f>AVERAGE(C74:L74)</f>
        <v>#DIV/0!</v>
      </c>
      <c r="L6" s="277" t="e">
        <f>AVERAGE(C75:L75)</f>
        <v>#DIV/0!</v>
      </c>
      <c r="M6" s="278" t="e">
        <f>AVERAGE(C76:L76)</f>
        <v>#DIV/0!</v>
      </c>
      <c r="N6" s="279" t="e">
        <f>AVERAGE(C77:L77)</f>
        <v>#DIV/0!</v>
      </c>
      <c r="O6" s="23"/>
    </row>
    <row r="7" spans="1:15" x14ac:dyDescent="0.25">
      <c r="A7" s="151"/>
      <c r="B7" s="280" t="s">
        <v>45</v>
      </c>
      <c r="C7" s="281" t="e">
        <f>STDEV(C28:L28)</f>
        <v>#DIV/0!</v>
      </c>
      <c r="D7" s="138" t="e">
        <f>STDEV(C29:L29)</f>
        <v>#DIV/0!</v>
      </c>
      <c r="E7" s="95" t="e">
        <f>STDEV(C30:L30)</f>
        <v>#DIV/0!</v>
      </c>
      <c r="F7" s="282" t="e">
        <f>STDEV(C31:L31)</f>
        <v>#DIV/0!</v>
      </c>
      <c r="G7" s="281" t="e">
        <f>STDEV(C51:L51)</f>
        <v>#DIV/0!</v>
      </c>
      <c r="H7" s="138" t="e">
        <f>STDEV(C52:L52)</f>
        <v>#DIV/0!</v>
      </c>
      <c r="I7" s="95" t="e">
        <f>STDEV(C53:L53)</f>
        <v>#DIV/0!</v>
      </c>
      <c r="J7" s="282" t="e">
        <f>STDEV(C54:L54)</f>
        <v>#DIV/0!</v>
      </c>
      <c r="K7" s="281" t="e">
        <f>STDEV(C74:L74)</f>
        <v>#DIV/0!</v>
      </c>
      <c r="L7" s="138" t="e">
        <f>STDEV(C75:L75)</f>
        <v>#DIV/0!</v>
      </c>
      <c r="M7" s="95" t="e">
        <f>STDEV(C76:L76)</f>
        <v>#DIV/0!</v>
      </c>
      <c r="N7" s="282" t="e">
        <f>STDEV(C77:L77)</f>
        <v>#DIV/0!</v>
      </c>
      <c r="O7" s="23"/>
    </row>
    <row r="8" spans="1:15" x14ac:dyDescent="0.25">
      <c r="A8" s="151"/>
      <c r="B8" s="280" t="s">
        <v>46</v>
      </c>
      <c r="C8" s="281" t="e">
        <f>C7/SQRT($E$2)</f>
        <v>#DIV/0!</v>
      </c>
      <c r="D8" s="138" t="e">
        <f>D7/SQRT($E$2)</f>
        <v>#DIV/0!</v>
      </c>
      <c r="E8" s="95" t="e">
        <f>E7/SQRT($E$2)</f>
        <v>#DIV/0!</v>
      </c>
      <c r="F8" s="282" t="e">
        <f>F7/SQRT($E$2)</f>
        <v>#DIV/0!</v>
      </c>
      <c r="G8" s="281" t="e">
        <f>G7/SQRT($E$2)</f>
        <v>#DIV/0!</v>
      </c>
      <c r="H8" s="138" t="e">
        <f t="shared" ref="H8:L8" si="0">H7/SQRT($E$2)</f>
        <v>#DIV/0!</v>
      </c>
      <c r="I8" s="95" t="e">
        <f t="shared" si="0"/>
        <v>#DIV/0!</v>
      </c>
      <c r="J8" s="95" t="e">
        <f>J7/SQRT($E$2)</f>
        <v>#DIV/0!</v>
      </c>
      <c r="K8" s="281" t="e">
        <f t="shared" si="0"/>
        <v>#DIV/0!</v>
      </c>
      <c r="L8" s="138" t="e">
        <f t="shared" si="0"/>
        <v>#DIV/0!</v>
      </c>
      <c r="M8" s="95" t="e">
        <f>M7/SQRT($E$2)</f>
        <v>#DIV/0!</v>
      </c>
      <c r="N8" s="282" t="e">
        <f>N7/SQRT($E$2)</f>
        <v>#DIV/0!</v>
      </c>
      <c r="O8" s="23"/>
    </row>
    <row r="9" spans="1:15" ht="14.4" thickBot="1" x14ac:dyDescent="0.3">
      <c r="A9" s="151"/>
      <c r="B9" s="283" t="s">
        <v>47</v>
      </c>
      <c r="C9" s="284" t="e">
        <f>C8*1.96</f>
        <v>#DIV/0!</v>
      </c>
      <c r="D9" s="285" t="e">
        <f>D8*1.96</f>
        <v>#DIV/0!</v>
      </c>
      <c r="E9" s="118" t="e">
        <f>E8*1.96</f>
        <v>#DIV/0!</v>
      </c>
      <c r="F9" s="286" t="e">
        <f>F8*1.96</f>
        <v>#DIV/0!</v>
      </c>
      <c r="G9" s="284" t="e">
        <f>G8*1.96</f>
        <v>#DIV/0!</v>
      </c>
      <c r="H9" s="285" t="e">
        <f t="shared" ref="H9:L9" si="1">H8*1.96</f>
        <v>#DIV/0!</v>
      </c>
      <c r="I9" s="118" t="e">
        <f t="shared" si="1"/>
        <v>#DIV/0!</v>
      </c>
      <c r="J9" s="118" t="e">
        <f>J8*1.96</f>
        <v>#DIV/0!</v>
      </c>
      <c r="K9" s="284" t="e">
        <f t="shared" si="1"/>
        <v>#DIV/0!</v>
      </c>
      <c r="L9" s="285" t="e">
        <f t="shared" si="1"/>
        <v>#DIV/0!</v>
      </c>
      <c r="M9" s="118" t="e">
        <f>M8*1.96</f>
        <v>#DIV/0!</v>
      </c>
      <c r="N9" s="286" t="e">
        <f>N8*1.96</f>
        <v>#DIV/0!</v>
      </c>
      <c r="O9" s="23"/>
    </row>
    <row r="10" spans="1:15" ht="14.4" thickBot="1" x14ac:dyDescent="0.3">
      <c r="A10" s="151"/>
      <c r="B10" s="20"/>
      <c r="C10" s="20"/>
      <c r="D10" s="20"/>
      <c r="E10" s="20"/>
      <c r="F10" s="20"/>
      <c r="G10" s="20"/>
      <c r="H10" s="20"/>
      <c r="I10" s="20"/>
      <c r="J10" s="20"/>
      <c r="K10" s="20"/>
      <c r="L10" s="20"/>
      <c r="M10" s="20"/>
      <c r="N10" s="20"/>
      <c r="O10" s="23"/>
    </row>
    <row r="11" spans="1:15" ht="21.6" x14ac:dyDescent="0.35">
      <c r="A11" s="151"/>
      <c r="B11" s="368" t="s">
        <v>145</v>
      </c>
      <c r="C11" s="369"/>
      <c r="D11" s="369"/>
      <c r="E11" s="369"/>
      <c r="F11" s="369"/>
      <c r="G11" s="369"/>
      <c r="H11" s="369"/>
      <c r="I11" s="369"/>
      <c r="J11" s="369"/>
      <c r="K11" s="369"/>
      <c r="L11" s="369"/>
      <c r="M11" s="370"/>
      <c r="N11" s="20"/>
      <c r="O11" s="23"/>
    </row>
    <row r="12" spans="1:15" ht="27.6" x14ac:dyDescent="0.25">
      <c r="A12" s="151"/>
      <c r="B12" s="287" t="s">
        <v>51</v>
      </c>
      <c r="C12" s="48">
        <v>1</v>
      </c>
      <c r="D12" s="48">
        <v>2</v>
      </c>
      <c r="E12" s="48">
        <v>3</v>
      </c>
      <c r="F12" s="48">
        <v>4</v>
      </c>
      <c r="G12" s="288">
        <v>5</v>
      </c>
      <c r="H12" s="48">
        <v>6</v>
      </c>
      <c r="I12" s="48">
        <v>7</v>
      </c>
      <c r="J12" s="48">
        <v>8</v>
      </c>
      <c r="K12" s="48">
        <v>9</v>
      </c>
      <c r="L12" s="48">
        <v>10</v>
      </c>
      <c r="M12" s="289" t="s">
        <v>49</v>
      </c>
      <c r="N12" s="20"/>
      <c r="O12" s="23"/>
    </row>
    <row r="13" spans="1:15" x14ac:dyDescent="0.25">
      <c r="A13" s="151"/>
      <c r="B13" s="50" t="s">
        <v>22</v>
      </c>
      <c r="C13" s="94" t="str">
        <f>IFERROR('Bioerosion Rates'!I4,"")</f>
        <v/>
      </c>
      <c r="D13" s="138" t="str">
        <f>IFERROR('Bioerosion Rates'!I24,"")</f>
        <v/>
      </c>
      <c r="E13" s="138" t="str">
        <f>IFERROR('Bioerosion Rates'!I44,"")</f>
        <v/>
      </c>
      <c r="F13" s="138" t="str">
        <f>IFERROR('Bioerosion Rates'!I64,"")</f>
        <v/>
      </c>
      <c r="G13" s="138" t="str">
        <f>IFERROR('Bioerosion Rates'!I84,"")</f>
        <v/>
      </c>
      <c r="H13" s="138" t="str">
        <f>IFERROR('Bioerosion Rates'!I104,"")</f>
        <v/>
      </c>
      <c r="I13" s="138" t="str">
        <f>IFERROR('Bioerosion Rates'!I124,"")</f>
        <v/>
      </c>
      <c r="J13" s="138" t="str">
        <f>IFERROR('Bioerosion Rates'!I144,"")</f>
        <v/>
      </c>
      <c r="K13" s="138" t="str">
        <f>IFERROR('Bioerosion Rates'!I164,"")</f>
        <v/>
      </c>
      <c r="L13" s="138" t="str">
        <f>IFERROR('Bioerosion Rates'!I184,"")</f>
        <v/>
      </c>
      <c r="M13" s="290" t="e">
        <f>AVERAGE(C13:L13)</f>
        <v>#DIV/0!</v>
      </c>
      <c r="N13" s="20"/>
      <c r="O13" s="23"/>
    </row>
    <row r="14" spans="1:15" x14ac:dyDescent="0.25">
      <c r="A14" s="151"/>
      <c r="B14" s="50" t="s">
        <v>30</v>
      </c>
      <c r="C14" s="94" t="str">
        <f>IFERROR('Bioerosion Rates'!I5,"")</f>
        <v/>
      </c>
      <c r="D14" s="138" t="str">
        <f>IFERROR('Bioerosion Rates'!I25,"")</f>
        <v/>
      </c>
      <c r="E14" s="138" t="str">
        <f>IFERROR('Bioerosion Rates'!I45,"")</f>
        <v/>
      </c>
      <c r="F14" s="138" t="str">
        <f>IFERROR('Bioerosion Rates'!I65,"")</f>
        <v/>
      </c>
      <c r="G14" s="138" t="str">
        <f>IFERROR('Bioerosion Rates'!I85,"")</f>
        <v/>
      </c>
      <c r="H14" s="138" t="str">
        <f>IFERROR('Bioerosion Rates'!I105,"")</f>
        <v/>
      </c>
      <c r="I14" s="138" t="str">
        <f>IFERROR('Bioerosion Rates'!I125,"")</f>
        <v/>
      </c>
      <c r="J14" s="138" t="str">
        <f>IFERROR('Bioerosion Rates'!I145,"")</f>
        <v/>
      </c>
      <c r="K14" s="138" t="str">
        <f>IFERROR('Bioerosion Rates'!I165,"")</f>
        <v/>
      </c>
      <c r="L14" s="138" t="str">
        <f>IFERROR('Bioerosion Rates'!I185,"")</f>
        <v/>
      </c>
      <c r="M14" s="290" t="e">
        <f>AVERAGE(C14:L14)</f>
        <v>#DIV/0!</v>
      </c>
      <c r="N14" s="20"/>
      <c r="O14" s="23"/>
    </row>
    <row r="15" spans="1:15" x14ac:dyDescent="0.25">
      <c r="A15" s="151"/>
      <c r="B15" s="50" t="s">
        <v>64</v>
      </c>
      <c r="C15" s="94" t="str">
        <f>IFERROR('Bioerosion Rates'!I6,"")</f>
        <v/>
      </c>
      <c r="D15" s="138" t="str">
        <f>IFERROR('Bioerosion Rates'!I26,"")</f>
        <v/>
      </c>
      <c r="E15" s="138" t="str">
        <f>IFERROR('Bioerosion Rates'!I46,"")</f>
        <v/>
      </c>
      <c r="F15" s="138" t="str">
        <f>IFERROR('Bioerosion Rates'!I66,"")</f>
        <v/>
      </c>
      <c r="G15" s="138" t="str">
        <f>IFERROR('Bioerosion Rates'!I86,"")</f>
        <v/>
      </c>
      <c r="H15" s="138" t="str">
        <f>IFERROR('Bioerosion Rates'!I106,"")</f>
        <v/>
      </c>
      <c r="I15" s="138" t="str">
        <f>IFERROR('Bioerosion Rates'!I126,"")</f>
        <v/>
      </c>
      <c r="J15" s="138" t="str">
        <f>IFERROR('Bioerosion Rates'!I146,"")</f>
        <v/>
      </c>
      <c r="K15" s="138" t="str">
        <f>IFERROR('Bioerosion Rates'!I166,"")</f>
        <v/>
      </c>
      <c r="L15" s="138" t="str">
        <f>IFERROR('Bioerosion Rates'!I186,"")</f>
        <v/>
      </c>
      <c r="M15" s="290" t="e">
        <f>AVERAGE(C15:L15)</f>
        <v>#DIV/0!</v>
      </c>
      <c r="N15" s="20"/>
      <c r="O15" s="23"/>
    </row>
    <row r="16" spans="1:15" x14ac:dyDescent="0.25">
      <c r="A16" s="151"/>
      <c r="B16" s="50" t="s">
        <v>65</v>
      </c>
      <c r="C16" s="94" t="str">
        <f>IFERROR('Bioerosion Rates'!I7,"")</f>
        <v/>
      </c>
      <c r="D16" s="138" t="str">
        <f>IFERROR('Bioerosion Rates'!I27,"")</f>
        <v/>
      </c>
      <c r="E16" s="138" t="str">
        <f>IFERROR('Bioerosion Rates'!I47,"")</f>
        <v/>
      </c>
      <c r="F16" s="138" t="str">
        <f>IFERROR('Bioerosion Rates'!I67,"")</f>
        <v/>
      </c>
      <c r="G16" s="138" t="str">
        <f>IFERROR('Bioerosion Rates'!I87,"")</f>
        <v/>
      </c>
      <c r="H16" s="138" t="str">
        <f>IFERROR('Bioerosion Rates'!I107,"")</f>
        <v/>
      </c>
      <c r="I16" s="138" t="str">
        <f>IFERROR('Bioerosion Rates'!I127,"")</f>
        <v/>
      </c>
      <c r="J16" s="138" t="str">
        <f>IFERROR('Bioerosion Rates'!I147,"")</f>
        <v/>
      </c>
      <c r="K16" s="138" t="str">
        <f>IFERROR('Bioerosion Rates'!I167,"")</f>
        <v/>
      </c>
      <c r="L16" s="138" t="str">
        <f>IFERROR('Bioerosion Rates'!I187,"")</f>
        <v/>
      </c>
      <c r="M16" s="290" t="e">
        <f>AVERAGE(C16:L16)</f>
        <v>#DIV/0!</v>
      </c>
      <c r="N16" s="20"/>
      <c r="O16" s="23"/>
    </row>
    <row r="17" spans="1:15" x14ac:dyDescent="0.25">
      <c r="A17" s="151"/>
      <c r="B17" s="50"/>
      <c r="C17" s="101"/>
      <c r="D17" s="139"/>
      <c r="E17" s="139"/>
      <c r="F17" s="139"/>
      <c r="G17" s="139"/>
      <c r="H17" s="139"/>
      <c r="I17" s="139"/>
      <c r="J17" s="139"/>
      <c r="K17" s="139"/>
      <c r="L17" s="139"/>
      <c r="M17" s="291"/>
      <c r="N17" s="20"/>
      <c r="O17" s="23"/>
    </row>
    <row r="18" spans="1:15" x14ac:dyDescent="0.25">
      <c r="A18" s="151"/>
      <c r="B18" s="58" t="s">
        <v>77</v>
      </c>
      <c r="C18" s="94" t="str">
        <f>IFERROR('Bioerosion Rates'!I9,"")</f>
        <v/>
      </c>
      <c r="D18" s="138" t="str">
        <f>IFERROR('Bioerosion Rates'!I29,"")</f>
        <v/>
      </c>
      <c r="E18" s="138" t="str">
        <f>IFERROR('Bioerosion Rates'!I49,"")</f>
        <v/>
      </c>
      <c r="F18" s="138" t="str">
        <f>IFERROR('Bioerosion Rates'!I69,"")</f>
        <v/>
      </c>
      <c r="G18" s="138" t="str">
        <f>IFERROR('Bioerosion Rates'!I89,"")</f>
        <v/>
      </c>
      <c r="H18" s="138" t="str">
        <f>IFERROR('Bioerosion Rates'!I109,"")</f>
        <v/>
      </c>
      <c r="I18" s="138" t="str">
        <f>IFERROR('Bioerosion Rates'!I129,"")</f>
        <v/>
      </c>
      <c r="J18" s="138" t="str">
        <f>IFERROR('Bioerosion Rates'!I149,"")</f>
        <v/>
      </c>
      <c r="K18" s="138" t="str">
        <f>IFERROR('Bioerosion Rates'!I169,"")</f>
        <v/>
      </c>
      <c r="L18" s="138" t="str">
        <f>IFERROR('Bioerosion Rates'!I189,"")</f>
        <v/>
      </c>
      <c r="M18" s="290" t="e">
        <f>AVERAGE(C18:L18)</f>
        <v>#DIV/0!</v>
      </c>
      <c r="N18" s="20"/>
      <c r="O18" s="23"/>
    </row>
    <row r="19" spans="1:15" x14ac:dyDescent="0.25">
      <c r="A19" s="151"/>
      <c r="B19" s="58" t="s">
        <v>88</v>
      </c>
      <c r="C19" s="94" t="str">
        <f>IFERROR('Bioerosion Rates'!I10,"")</f>
        <v/>
      </c>
      <c r="D19" s="138" t="str">
        <f>IFERROR('Bioerosion Rates'!I30,"")</f>
        <v/>
      </c>
      <c r="E19" s="138" t="str">
        <f>IFERROR('Bioerosion Rates'!I50,"")</f>
        <v/>
      </c>
      <c r="F19" s="138" t="str">
        <f>IFERROR('Bioerosion Rates'!I70,"")</f>
        <v/>
      </c>
      <c r="G19" s="138" t="str">
        <f>IFERROR('Bioerosion Rates'!I90,"")</f>
        <v/>
      </c>
      <c r="H19" s="138" t="str">
        <f>IFERROR('Bioerosion Rates'!I110,"")</f>
        <v/>
      </c>
      <c r="I19" s="138" t="str">
        <f>IFERROR('Bioerosion Rates'!I130,"")</f>
        <v/>
      </c>
      <c r="J19" s="138" t="str">
        <f>IFERROR('Bioerosion Rates'!I150,"")</f>
        <v/>
      </c>
      <c r="K19" s="138" t="str">
        <f>IFERROR('Bioerosion Rates'!I170,"")</f>
        <v/>
      </c>
      <c r="L19" s="138" t="str">
        <f>IFERROR('Bioerosion Rates'!I190,"")</f>
        <v/>
      </c>
      <c r="M19" s="290" t="e">
        <f>AVERAGE(C19:L19)</f>
        <v>#DIV/0!</v>
      </c>
      <c r="N19" s="20"/>
      <c r="O19" s="23"/>
    </row>
    <row r="20" spans="1:15" x14ac:dyDescent="0.25">
      <c r="A20" s="151"/>
      <c r="B20" s="62"/>
      <c r="C20" s="101"/>
      <c r="D20" s="139"/>
      <c r="E20" s="139"/>
      <c r="F20" s="139"/>
      <c r="G20" s="139"/>
      <c r="H20" s="139"/>
      <c r="I20" s="139"/>
      <c r="J20" s="139"/>
      <c r="K20" s="139"/>
      <c r="L20" s="139"/>
      <c r="M20" s="291"/>
      <c r="N20" s="20"/>
      <c r="O20" s="23"/>
    </row>
    <row r="21" spans="1:15" x14ac:dyDescent="0.25">
      <c r="A21" s="151"/>
      <c r="B21" s="63" t="s">
        <v>78</v>
      </c>
      <c r="C21" s="94" t="str">
        <f>IFERROR('Bioerosion Rates'!I12,"")</f>
        <v/>
      </c>
      <c r="D21" s="138" t="str">
        <f>IFERROR('Bioerosion Rates'!I32,"")</f>
        <v/>
      </c>
      <c r="E21" s="138" t="str">
        <f>IFERROR('Bioerosion Rates'!I52,"")</f>
        <v/>
      </c>
      <c r="F21" s="138" t="str">
        <f>IFERROR('Bioerosion Rates'!I72,"")</f>
        <v/>
      </c>
      <c r="G21" s="138" t="str">
        <f>IFERROR('Bioerosion Rates'!I92,"")</f>
        <v/>
      </c>
      <c r="H21" s="138" t="str">
        <f>IFERROR('Bioerosion Rates'!I112,"")</f>
        <v/>
      </c>
      <c r="I21" s="138" t="str">
        <f>IFERROR('Bioerosion Rates'!I132,"")</f>
        <v/>
      </c>
      <c r="J21" s="138" t="str">
        <f>IFERROR('Bioerosion Rates'!I152,"")</f>
        <v/>
      </c>
      <c r="K21" s="138" t="str">
        <f>IFERROR('Bioerosion Rates'!I172,"")</f>
        <v/>
      </c>
      <c r="L21" s="138" t="str">
        <f>IFERROR('Bioerosion Rates'!I192,"")</f>
        <v/>
      </c>
      <c r="M21" s="290" t="e">
        <f>AVERAGE(C21:L21)</f>
        <v>#DIV/0!</v>
      </c>
      <c r="N21" s="20"/>
      <c r="O21" s="23"/>
    </row>
    <row r="22" spans="1:15" x14ac:dyDescent="0.25">
      <c r="A22" s="151"/>
      <c r="B22" s="63" t="s">
        <v>79</v>
      </c>
      <c r="C22" s="94" t="str">
        <f>IFERROR('Bioerosion Rates'!I13,"")</f>
        <v/>
      </c>
      <c r="D22" s="138" t="str">
        <f>IFERROR('Bioerosion Rates'!I33,"")</f>
        <v/>
      </c>
      <c r="E22" s="138" t="str">
        <f>IFERROR('Bioerosion Rates'!I53,"")</f>
        <v/>
      </c>
      <c r="F22" s="138" t="str">
        <f>IFERROR('Bioerosion Rates'!I73,"")</f>
        <v/>
      </c>
      <c r="G22" s="138" t="str">
        <f>IFERROR('Bioerosion Rates'!I93,"")</f>
        <v/>
      </c>
      <c r="H22" s="138" t="str">
        <f>IFERROR('Bioerosion Rates'!I113,"")</f>
        <v/>
      </c>
      <c r="I22" s="138" t="str">
        <f>IFERROR('Bioerosion Rates'!I133,"")</f>
        <v/>
      </c>
      <c r="J22" s="138" t="str">
        <f>IFERROR('Bioerosion Rates'!I153,"")</f>
        <v/>
      </c>
      <c r="K22" s="138" t="str">
        <f>IFERROR('Bioerosion Rates'!I173,"")</f>
        <v/>
      </c>
      <c r="L22" s="138" t="str">
        <f>IFERROR('Bioerosion Rates'!I193,"")</f>
        <v/>
      </c>
      <c r="M22" s="290" t="e">
        <f>AVERAGE(C22:L22)</f>
        <v>#DIV/0!</v>
      </c>
      <c r="N22" s="20"/>
      <c r="O22" s="23"/>
    </row>
    <row r="23" spans="1:15" x14ac:dyDescent="0.25">
      <c r="A23" s="151"/>
      <c r="B23" s="63" t="s">
        <v>80</v>
      </c>
      <c r="C23" s="94" t="str">
        <f>IFERROR('Bioerosion Rates'!I14,"")</f>
        <v/>
      </c>
      <c r="D23" s="138" t="str">
        <f>IFERROR('Bioerosion Rates'!I34,"")</f>
        <v/>
      </c>
      <c r="E23" s="138" t="str">
        <f>IFERROR('Bioerosion Rates'!I54,"")</f>
        <v/>
      </c>
      <c r="F23" s="138" t="str">
        <f>IFERROR('Bioerosion Rates'!I74,"")</f>
        <v/>
      </c>
      <c r="G23" s="138" t="str">
        <f>IFERROR('Bioerosion Rates'!I94,"")</f>
        <v/>
      </c>
      <c r="H23" s="138" t="str">
        <f>IFERROR('Bioerosion Rates'!I114,"")</f>
        <v/>
      </c>
      <c r="I23" s="138" t="str">
        <f>IFERROR('Bioerosion Rates'!I134,"")</f>
        <v/>
      </c>
      <c r="J23" s="138" t="str">
        <f>IFERROR('Bioerosion Rates'!I154,"")</f>
        <v/>
      </c>
      <c r="K23" s="138" t="str">
        <f>IFERROR('Bioerosion Rates'!I174,"")</f>
        <v/>
      </c>
      <c r="L23" s="138" t="str">
        <f>IFERROR('Bioerosion Rates'!I194,"")</f>
        <v/>
      </c>
      <c r="M23" s="290" t="e">
        <f>AVERAGE(C23:L23)</f>
        <v>#DIV/0!</v>
      </c>
      <c r="N23" s="20"/>
      <c r="O23" s="23"/>
    </row>
    <row r="24" spans="1:15" x14ac:dyDescent="0.25">
      <c r="A24" s="151"/>
      <c r="B24" s="62" t="s">
        <v>92</v>
      </c>
      <c r="C24" s="94" t="str">
        <f>IFERROR('Bioerosion Rates'!I15,"")</f>
        <v/>
      </c>
      <c r="D24" s="138" t="str">
        <f>IFERROR('Bioerosion Rates'!I35,"")</f>
        <v/>
      </c>
      <c r="E24" s="138" t="str">
        <f>IFERROR('Bioerosion Rates'!I55,"")</f>
        <v/>
      </c>
      <c r="F24" s="138" t="str">
        <f>IFERROR('Bioerosion Rates'!I75,"")</f>
        <v/>
      </c>
      <c r="G24" s="138" t="str">
        <f>IFERROR('Bioerosion Rates'!I95,"")</f>
        <v/>
      </c>
      <c r="H24" s="138" t="str">
        <f>IFERROR('Bioerosion Rates'!I115,"")</f>
        <v/>
      </c>
      <c r="I24" s="138" t="str">
        <f>IFERROR('Bioerosion Rates'!I135,"")</f>
        <v/>
      </c>
      <c r="J24" s="138" t="str">
        <f>IFERROR('Bioerosion Rates'!I155,"")</f>
        <v/>
      </c>
      <c r="K24" s="138" t="str">
        <f>IFERROR('Bioerosion Rates'!I175,"")</f>
        <v/>
      </c>
      <c r="L24" s="138" t="str">
        <f>IFERROR('Bioerosion Rates'!I195,"")</f>
        <v/>
      </c>
      <c r="M24" s="290" t="e">
        <f>AVERAGE(C24:L24)</f>
        <v>#DIV/0!</v>
      </c>
      <c r="N24" s="20"/>
      <c r="O24" s="23"/>
    </row>
    <row r="25" spans="1:15" x14ac:dyDescent="0.25">
      <c r="A25" s="151"/>
      <c r="B25" s="63"/>
      <c r="C25" s="101"/>
      <c r="D25" s="139"/>
      <c r="E25" s="139"/>
      <c r="F25" s="139"/>
      <c r="G25" s="139"/>
      <c r="H25" s="139"/>
      <c r="I25" s="139"/>
      <c r="J25" s="139"/>
      <c r="K25" s="139"/>
      <c r="L25" s="139"/>
      <c r="M25" s="291"/>
      <c r="N25" s="20"/>
      <c r="O25" s="23"/>
    </row>
    <row r="26" spans="1:15" x14ac:dyDescent="0.25">
      <c r="A26" s="151"/>
      <c r="B26" s="63"/>
      <c r="C26" s="94" t="str">
        <f>IFERROR('Bioerosion Rates'!I17,"")</f>
        <v/>
      </c>
      <c r="D26" s="138" t="str">
        <f>IFERROR('Bioerosion Rates'!I37,"")</f>
        <v/>
      </c>
      <c r="E26" s="138" t="str">
        <f>IFERROR('Bioerosion Rates'!I57,"")</f>
        <v/>
      </c>
      <c r="F26" s="138" t="str">
        <f>IFERROR('Bioerosion Rates'!I77,"")</f>
        <v/>
      </c>
      <c r="G26" s="138" t="str">
        <f>IFERROR('Bioerosion Rates'!I97,"")</f>
        <v/>
      </c>
      <c r="H26" s="138" t="str">
        <f>IFERROR('Bioerosion Rates'!I117,"")</f>
        <v/>
      </c>
      <c r="I26" s="138" t="str">
        <f>IFERROR('Bioerosion Rates'!I137,"")</f>
        <v/>
      </c>
      <c r="J26" s="138" t="str">
        <f>IFERROR('Bioerosion Rates'!I157,"")</f>
        <v/>
      </c>
      <c r="K26" s="138" t="str">
        <f>IFERROR('Bioerosion Rates'!I177,"")</f>
        <v/>
      </c>
      <c r="L26" s="138" t="str">
        <f>IFERROR('Bioerosion Rates'!I197,"")</f>
        <v/>
      </c>
      <c r="M26" s="290" t="e">
        <f>AVERAGE(C26:L26)</f>
        <v>#DIV/0!</v>
      </c>
      <c r="N26" s="20"/>
      <c r="O26" s="23"/>
    </row>
    <row r="27" spans="1:15" ht="14.4" thickBot="1" x14ac:dyDescent="0.3">
      <c r="A27" s="151"/>
      <c r="B27" s="64"/>
      <c r="C27" s="94" t="str">
        <f>IFERROR('Bioerosion Rates'!I18,"")</f>
        <v/>
      </c>
      <c r="D27" s="138" t="str">
        <f>IFERROR('Bioerosion Rates'!I38,"")</f>
        <v/>
      </c>
      <c r="E27" s="138" t="str">
        <f>IFERROR('Bioerosion Rates'!I58,"")</f>
        <v/>
      </c>
      <c r="F27" s="138" t="str">
        <f>IFERROR('Bioerosion Rates'!I78,"")</f>
        <v/>
      </c>
      <c r="G27" s="138" t="str">
        <f>IFERROR('Bioerosion Rates'!I98,"")</f>
        <v/>
      </c>
      <c r="H27" s="138" t="str">
        <f>IFERROR('Bioerosion Rates'!I118,"")</f>
        <v/>
      </c>
      <c r="I27" s="138" t="str">
        <f>IFERROR('Bioerosion Rates'!I138,"")</f>
        <v/>
      </c>
      <c r="J27" s="138" t="str">
        <f>IFERROR('Bioerosion Rates'!I158,"")</f>
        <v/>
      </c>
      <c r="K27" s="138" t="str">
        <f>IFERROR('Bioerosion Rates'!I178,"")</f>
        <v/>
      </c>
      <c r="L27" s="138" t="str">
        <f>IFERROR('Bioerosion Rates'!I198,"")</f>
        <v/>
      </c>
      <c r="M27" s="290" t="e">
        <f>AVERAGE(C27:L27)</f>
        <v>#DIV/0!</v>
      </c>
      <c r="N27" s="20"/>
      <c r="O27" s="23"/>
    </row>
    <row r="28" spans="1:15" x14ac:dyDescent="0.25">
      <c r="A28" s="151"/>
      <c r="B28" s="292" t="s">
        <v>48</v>
      </c>
      <c r="C28" s="277" t="str">
        <f>IF('Site Description'!B$33="","",SUM(C13:C27))</f>
        <v/>
      </c>
      <c r="D28" s="277" t="str">
        <f>IF('Site Description'!C$33="","",SUM(D13:D27))</f>
        <v/>
      </c>
      <c r="E28" s="277" t="str">
        <f>IF('Site Description'!D$33="","",SUM(E13:E27))</f>
        <v/>
      </c>
      <c r="F28" s="277" t="str">
        <f>IF('Site Description'!E$33="","",SUM(F13:F27))</f>
        <v/>
      </c>
      <c r="G28" s="277" t="str">
        <f>IF('Site Description'!F$33="","",SUM(G13:G27))</f>
        <v/>
      </c>
      <c r="H28" s="277" t="str">
        <f>IF('Site Description'!G$33="","",SUM(H13:H27))</f>
        <v/>
      </c>
      <c r="I28" s="277" t="str">
        <f>IF('Site Description'!H$33="","",SUM(I13:I27))</f>
        <v/>
      </c>
      <c r="J28" s="277" t="str">
        <f>IF('Site Description'!I$33="","",SUM(J13:J27))</f>
        <v/>
      </c>
      <c r="K28" s="277" t="str">
        <f>IF('Site Description'!J$33="","",SUM(K13:K27))</f>
        <v/>
      </c>
      <c r="L28" s="277" t="str">
        <f>IF('Site Description'!K$33="","",SUM(L13:L27))</f>
        <v/>
      </c>
      <c r="M28" s="277" t="e">
        <f>SUM(M13:M27)</f>
        <v>#DIV/0!</v>
      </c>
      <c r="N28" s="20"/>
      <c r="O28" s="23"/>
    </row>
    <row r="29" spans="1:15" x14ac:dyDescent="0.25">
      <c r="A29" s="151"/>
      <c r="B29" s="293" t="s">
        <v>105</v>
      </c>
      <c r="C29" s="294" t="str">
        <f>IFERROR(IF('Site Description'!B$33="","",SUM(C13:C16)),"")</f>
        <v/>
      </c>
      <c r="D29" s="294" t="str">
        <f>IFERROR(IF('Site Description'!C$33="","",SUM(D13:D16)),"")</f>
        <v/>
      </c>
      <c r="E29" s="294" t="str">
        <f>IFERROR(IF('Site Description'!D$33="","",SUM(E13:E16)),"")</f>
        <v/>
      </c>
      <c r="F29" s="294" t="str">
        <f>IFERROR(IF('Site Description'!E$33="","",SUM(F13:F16)),"")</f>
        <v/>
      </c>
      <c r="G29" s="294" t="str">
        <f>IFERROR(IF('Site Description'!F$33="","",SUM(G13:G16)),"")</f>
        <v/>
      </c>
      <c r="H29" s="294" t="str">
        <f>IFERROR(IF('Site Description'!G$33="","",SUM(H13:H16)),"")</f>
        <v/>
      </c>
      <c r="I29" s="294" t="str">
        <f>IFERROR(IF('Site Description'!H$33="","",SUM(I13:I16)),"")</f>
        <v/>
      </c>
      <c r="J29" s="294" t="str">
        <f>IFERROR(IF('Site Description'!I$33="","",SUM(J13:J16)),"")</f>
        <v/>
      </c>
      <c r="K29" s="294" t="str">
        <f>IFERROR(IF('Site Description'!J$33="","",SUM(K13:K16)),"")</f>
        <v/>
      </c>
      <c r="L29" s="294" t="str">
        <f>IFERROR(IF('Site Description'!K$33="","",SUM(L13:L16)),"")</f>
        <v/>
      </c>
      <c r="M29" s="294" t="e">
        <f>SUM(M13:M16)</f>
        <v>#DIV/0!</v>
      </c>
      <c r="N29" s="20"/>
      <c r="O29" s="23"/>
    </row>
    <row r="30" spans="1:15" x14ac:dyDescent="0.25">
      <c r="A30" s="151"/>
      <c r="B30" s="293" t="s">
        <v>106</v>
      </c>
      <c r="C30" s="294" t="str">
        <f>IFERROR(IF('Site Description'!B$33="","",SUM(C18:C19)),"")</f>
        <v/>
      </c>
      <c r="D30" s="294" t="str">
        <f>IFERROR(IF('Site Description'!C$33="","",SUM(D18:D19)),"")</f>
        <v/>
      </c>
      <c r="E30" s="294" t="str">
        <f>IFERROR(IF('Site Description'!D$33="","",SUM(E18:E19)),"")</f>
        <v/>
      </c>
      <c r="F30" s="294" t="str">
        <f>IFERROR(IF('Site Description'!E$33="","",SUM(F18:F19)),"")</f>
        <v/>
      </c>
      <c r="G30" s="294" t="str">
        <f>IFERROR(IF('Site Description'!F$33="","",SUM(G18:G19)),"")</f>
        <v/>
      </c>
      <c r="H30" s="294" t="str">
        <f>IFERROR(IF('Site Description'!G$33="","",SUM(H18:H19)),"")</f>
        <v/>
      </c>
      <c r="I30" s="294" t="str">
        <f>IFERROR(IF('Site Description'!H$33="","",SUM(I18:I19)),"")</f>
        <v/>
      </c>
      <c r="J30" s="294" t="str">
        <f>IFERROR(IF('Site Description'!I$33="","",SUM(J18:J19)),"")</f>
        <v/>
      </c>
      <c r="K30" s="294" t="str">
        <f>IFERROR(IF('Site Description'!J$33="","",SUM(K18:K19)),"")</f>
        <v/>
      </c>
      <c r="L30" s="294" t="str">
        <f>IFERROR(IF('Site Description'!K$33="","",SUM(L18:L19)),"")</f>
        <v/>
      </c>
      <c r="M30" s="294" t="e">
        <f>SUM(M18:M19)</f>
        <v>#DIV/0!</v>
      </c>
      <c r="N30" s="20"/>
      <c r="O30" s="23"/>
    </row>
    <row r="31" spans="1:15" ht="14.4" thickBot="1" x14ac:dyDescent="0.3">
      <c r="A31" s="151"/>
      <c r="B31" s="295" t="s">
        <v>107</v>
      </c>
      <c r="C31" s="296" t="str">
        <f>IFERROR(IF('Site Description'!B$33="","",SUM(C21:C24)),"")</f>
        <v/>
      </c>
      <c r="D31" s="296" t="str">
        <f>IFERROR(IF('Site Description'!C$33="","",SUM(D21:D24)),"")</f>
        <v/>
      </c>
      <c r="E31" s="296" t="str">
        <f>IFERROR(IF('Site Description'!D$33="","",SUM(E21:E24)),"")</f>
        <v/>
      </c>
      <c r="F31" s="296" t="str">
        <f>IFERROR(IF('Site Description'!E$33="","",SUM(F21:F24)),"")</f>
        <v/>
      </c>
      <c r="G31" s="296" t="str">
        <f>IFERROR(IF('Site Description'!F$33="","",SUM(G21:G24)),"")</f>
        <v/>
      </c>
      <c r="H31" s="296" t="str">
        <f>IFERROR(IF('Site Description'!G$33="","",SUM(H21:H24)),"")</f>
        <v/>
      </c>
      <c r="I31" s="296" t="str">
        <f>IFERROR(IF('Site Description'!H$33="","",SUM(I21:I24)),"")</f>
        <v/>
      </c>
      <c r="J31" s="296" t="str">
        <f>IFERROR(IF('Site Description'!I$33="","",SUM(J21:J24)),"")</f>
        <v/>
      </c>
      <c r="K31" s="296" t="str">
        <f>IFERROR(IF('Site Description'!J$33="","",SUM(K21:K24)),"")</f>
        <v/>
      </c>
      <c r="L31" s="296" t="str">
        <f>IFERROR(IF('Site Description'!K$33="","",SUM(L21:L24)),"")</f>
        <v/>
      </c>
      <c r="M31" s="296" t="e">
        <f>SUM(M21:M24)</f>
        <v>#DIV/0!</v>
      </c>
      <c r="N31" s="20"/>
      <c r="O31" s="23"/>
    </row>
    <row r="32" spans="1:15" x14ac:dyDescent="0.25">
      <c r="A32" s="151"/>
      <c r="B32" s="20"/>
      <c r="C32" s="20"/>
      <c r="D32" s="20"/>
      <c r="E32" s="20"/>
      <c r="F32" s="20"/>
      <c r="G32" s="20"/>
      <c r="H32" s="20"/>
      <c r="I32" s="20"/>
      <c r="J32" s="20"/>
      <c r="K32" s="20"/>
      <c r="L32" s="20"/>
      <c r="M32" s="20"/>
      <c r="N32" s="20"/>
      <c r="O32" s="23"/>
    </row>
    <row r="33" spans="1:15" ht="14.4" thickBot="1" x14ac:dyDescent="0.3">
      <c r="A33" s="151"/>
      <c r="B33" s="20"/>
      <c r="C33" s="103"/>
      <c r="D33" s="20"/>
      <c r="E33" s="20"/>
      <c r="F33" s="20"/>
      <c r="G33" s="20"/>
      <c r="H33" s="20"/>
      <c r="I33" s="20"/>
      <c r="J33" s="20"/>
      <c r="K33" s="20"/>
      <c r="L33" s="20"/>
      <c r="M33" s="20"/>
      <c r="N33" s="20"/>
      <c r="O33" s="23"/>
    </row>
    <row r="34" spans="1:15" ht="21.6" x14ac:dyDescent="0.35">
      <c r="A34" s="151"/>
      <c r="B34" s="365" t="s">
        <v>146</v>
      </c>
      <c r="C34" s="366"/>
      <c r="D34" s="366"/>
      <c r="E34" s="366"/>
      <c r="F34" s="366"/>
      <c r="G34" s="366"/>
      <c r="H34" s="366"/>
      <c r="I34" s="366"/>
      <c r="J34" s="366"/>
      <c r="K34" s="366"/>
      <c r="L34" s="366"/>
      <c r="M34" s="367"/>
      <c r="N34" s="20"/>
      <c r="O34" s="23"/>
    </row>
    <row r="35" spans="1:15" ht="28.8" x14ac:dyDescent="0.35">
      <c r="A35" s="151"/>
      <c r="B35" s="297" t="s">
        <v>51</v>
      </c>
      <c r="C35" s="48">
        <v>1</v>
      </c>
      <c r="D35" s="48">
        <v>2</v>
      </c>
      <c r="E35" s="48">
        <v>3</v>
      </c>
      <c r="F35" s="48">
        <v>4</v>
      </c>
      <c r="G35" s="288">
        <v>5</v>
      </c>
      <c r="H35" s="48">
        <v>6</v>
      </c>
      <c r="I35" s="48">
        <v>7</v>
      </c>
      <c r="J35" s="48">
        <v>8</v>
      </c>
      <c r="K35" s="48">
        <v>9</v>
      </c>
      <c r="L35" s="48">
        <v>10</v>
      </c>
      <c r="M35" s="289" t="s">
        <v>49</v>
      </c>
      <c r="N35" s="20"/>
      <c r="O35" s="23"/>
    </row>
    <row r="36" spans="1:15" x14ac:dyDescent="0.25">
      <c r="A36" s="151"/>
      <c r="B36" s="50" t="s">
        <v>22</v>
      </c>
      <c r="C36" s="138" t="str">
        <f>IFERROR(Density!I4,"")</f>
        <v/>
      </c>
      <c r="D36" s="138" t="str">
        <f>IFERROR(Density!I24,"")</f>
        <v/>
      </c>
      <c r="E36" s="138" t="str">
        <f>IFERROR(Density!I44,"")</f>
        <v/>
      </c>
      <c r="F36" s="138" t="str">
        <f>IFERROR(Density!I64,"")</f>
        <v/>
      </c>
      <c r="G36" s="138" t="str">
        <f>IFERROR(Density!I84,"")</f>
        <v/>
      </c>
      <c r="H36" s="138" t="str">
        <f>IFERROR(Density!I104,"")</f>
        <v/>
      </c>
      <c r="I36" s="138" t="str">
        <f>IFERROR(Density!I124,"")</f>
        <v/>
      </c>
      <c r="J36" s="138" t="str">
        <f>IFERROR(Density!I144,"")</f>
        <v/>
      </c>
      <c r="K36" s="138" t="str">
        <f>IFERROR(Density!I164,"")</f>
        <v/>
      </c>
      <c r="L36" s="138" t="str">
        <f>IFERROR(Density!I184,"")</f>
        <v/>
      </c>
      <c r="M36" s="290" t="e">
        <f>AVERAGE(C36:L36)</f>
        <v>#DIV/0!</v>
      </c>
      <c r="N36" s="20"/>
      <c r="O36" s="23"/>
    </row>
    <row r="37" spans="1:15" x14ac:dyDescent="0.25">
      <c r="A37" s="151"/>
      <c r="B37" s="50" t="s">
        <v>30</v>
      </c>
      <c r="C37" s="138" t="str">
        <f>IFERROR(Density!I5,"")</f>
        <v/>
      </c>
      <c r="D37" s="138" t="str">
        <f>IFERROR(Density!I25,"")</f>
        <v/>
      </c>
      <c r="E37" s="138" t="str">
        <f>IFERROR(Density!I45,"")</f>
        <v/>
      </c>
      <c r="F37" s="138" t="str">
        <f>IFERROR(Density!I65,"")</f>
        <v/>
      </c>
      <c r="G37" s="138" t="str">
        <f>IFERROR(Density!I85,"")</f>
        <v/>
      </c>
      <c r="H37" s="138" t="str">
        <f>IFERROR(Density!I105,"")</f>
        <v/>
      </c>
      <c r="I37" s="138" t="str">
        <f>IFERROR(Density!I125,"")</f>
        <v/>
      </c>
      <c r="J37" s="138" t="str">
        <f>IFERROR(Density!I145,"")</f>
        <v/>
      </c>
      <c r="K37" s="138" t="str">
        <f>IFERROR(Density!I165,"")</f>
        <v/>
      </c>
      <c r="L37" s="138" t="str">
        <f>IFERROR(Density!I185,"")</f>
        <v/>
      </c>
      <c r="M37" s="290" t="e">
        <f>AVERAGE(C37:L37)</f>
        <v>#DIV/0!</v>
      </c>
      <c r="N37" s="20"/>
      <c r="O37" s="23"/>
    </row>
    <row r="38" spans="1:15" x14ac:dyDescent="0.25">
      <c r="A38" s="151"/>
      <c r="B38" s="50" t="s">
        <v>64</v>
      </c>
      <c r="C38" s="138" t="str">
        <f>IFERROR(Density!I6,"")</f>
        <v/>
      </c>
      <c r="D38" s="138" t="str">
        <f>IFERROR(Density!I26,"")</f>
        <v/>
      </c>
      <c r="E38" s="138" t="str">
        <f>IFERROR(Density!I46,"")</f>
        <v/>
      </c>
      <c r="F38" s="138" t="str">
        <f>IFERROR(Density!I66,"")</f>
        <v/>
      </c>
      <c r="G38" s="138" t="str">
        <f>IFERROR(Density!I86,"")</f>
        <v/>
      </c>
      <c r="H38" s="138" t="str">
        <f>IFERROR(Density!I106,"")</f>
        <v/>
      </c>
      <c r="I38" s="138" t="str">
        <f>IFERROR(Density!I126,"")</f>
        <v/>
      </c>
      <c r="J38" s="138" t="str">
        <f>IFERROR(Density!I146,"")</f>
        <v/>
      </c>
      <c r="K38" s="138" t="str">
        <f>IFERROR(Density!I166,"")</f>
        <v/>
      </c>
      <c r="L38" s="138" t="str">
        <f>IFERROR(Density!I186,"")</f>
        <v/>
      </c>
      <c r="M38" s="290" t="e">
        <f>AVERAGE(C38:L38)</f>
        <v>#DIV/0!</v>
      </c>
      <c r="N38" s="20"/>
      <c r="O38" s="23"/>
    </row>
    <row r="39" spans="1:15" x14ac:dyDescent="0.25">
      <c r="A39" s="151"/>
      <c r="B39" s="50" t="s">
        <v>65</v>
      </c>
      <c r="C39" s="138" t="str">
        <f>IFERROR(Density!I7,"")</f>
        <v/>
      </c>
      <c r="D39" s="138" t="str">
        <f>IFERROR(Density!I27,"")</f>
        <v/>
      </c>
      <c r="E39" s="138" t="str">
        <f>IFERROR(Density!I47,"")</f>
        <v/>
      </c>
      <c r="F39" s="138" t="str">
        <f>IFERROR(Density!I67,"")</f>
        <v/>
      </c>
      <c r="G39" s="138" t="str">
        <f>IFERROR(Density!I87,"")</f>
        <v/>
      </c>
      <c r="H39" s="138" t="str">
        <f>IFERROR(Density!I107,"")</f>
        <v/>
      </c>
      <c r="I39" s="138" t="str">
        <f>IFERROR(Density!I127,"")</f>
        <v/>
      </c>
      <c r="J39" s="138" t="str">
        <f>IFERROR(Density!I147,"")</f>
        <v/>
      </c>
      <c r="K39" s="138" t="str">
        <f>IFERROR(Density!I167,"")</f>
        <v/>
      </c>
      <c r="L39" s="138" t="str">
        <f>IFERROR(Density!I187,"")</f>
        <v/>
      </c>
      <c r="M39" s="290" t="e">
        <f>AVERAGE(C39:L39)</f>
        <v>#DIV/0!</v>
      </c>
      <c r="N39" s="20"/>
      <c r="O39" s="23"/>
    </row>
    <row r="40" spans="1:15" x14ac:dyDescent="0.25">
      <c r="A40" s="151"/>
      <c r="B40" s="50"/>
      <c r="C40" s="139"/>
      <c r="D40" s="139"/>
      <c r="E40" s="139"/>
      <c r="F40" s="139"/>
      <c r="G40" s="139"/>
      <c r="H40" s="139"/>
      <c r="I40" s="139"/>
      <c r="J40" s="139"/>
      <c r="K40" s="139"/>
      <c r="L40" s="139"/>
      <c r="M40" s="291"/>
      <c r="N40" s="20"/>
      <c r="O40" s="23"/>
    </row>
    <row r="41" spans="1:15" x14ac:dyDescent="0.25">
      <c r="A41" s="151"/>
      <c r="B41" s="58" t="s">
        <v>77</v>
      </c>
      <c r="C41" s="138" t="str">
        <f>IFERROR(Density!I9,"")</f>
        <v/>
      </c>
      <c r="D41" s="138" t="str">
        <f>IFERROR(Density!I29,"")</f>
        <v/>
      </c>
      <c r="E41" s="138" t="str">
        <f>IFERROR(Density!I49,"")</f>
        <v/>
      </c>
      <c r="F41" s="138" t="str">
        <f>IFERROR(Density!I69,"")</f>
        <v/>
      </c>
      <c r="G41" s="138" t="str">
        <f>IFERROR(Density!I89,"")</f>
        <v/>
      </c>
      <c r="H41" s="138" t="str">
        <f>IFERROR(Density!I109,"")</f>
        <v/>
      </c>
      <c r="I41" s="138" t="str">
        <f>IFERROR(Density!I129,"")</f>
        <v/>
      </c>
      <c r="J41" s="138" t="str">
        <f>IFERROR(Density!I149,"")</f>
        <v/>
      </c>
      <c r="K41" s="138" t="str">
        <f>IFERROR(Density!I169,"")</f>
        <v/>
      </c>
      <c r="L41" s="138" t="str">
        <f>IFERROR(Density!I189,"")</f>
        <v/>
      </c>
      <c r="M41" s="290" t="e">
        <f>AVERAGE(C41:L41)</f>
        <v>#DIV/0!</v>
      </c>
      <c r="N41" s="20"/>
      <c r="O41" s="23"/>
    </row>
    <row r="42" spans="1:15" x14ac:dyDescent="0.25">
      <c r="A42" s="151"/>
      <c r="B42" s="58" t="s">
        <v>88</v>
      </c>
      <c r="C42" s="138" t="str">
        <f>IFERROR(Density!I10,"")</f>
        <v/>
      </c>
      <c r="D42" s="138" t="str">
        <f>IFERROR(Density!I30,"")</f>
        <v/>
      </c>
      <c r="E42" s="138" t="str">
        <f>IFERROR(Density!I50,"")</f>
        <v/>
      </c>
      <c r="F42" s="138" t="str">
        <f>IFERROR(Density!I70,"")</f>
        <v/>
      </c>
      <c r="G42" s="138" t="str">
        <f>IFERROR(Density!I90,"")</f>
        <v/>
      </c>
      <c r="H42" s="138" t="str">
        <f>IFERROR(Density!I110,"")</f>
        <v/>
      </c>
      <c r="I42" s="138" t="str">
        <f>IFERROR(Density!I130,"")</f>
        <v/>
      </c>
      <c r="J42" s="138" t="str">
        <f>IFERROR(Density!I150,"")</f>
        <v/>
      </c>
      <c r="K42" s="138" t="str">
        <f>IFERROR(Density!I170,"")</f>
        <v/>
      </c>
      <c r="L42" s="138" t="str">
        <f>IFERROR(Density!I190,"")</f>
        <v/>
      </c>
      <c r="M42" s="290" t="e">
        <f>AVERAGE(C42:L42)</f>
        <v>#DIV/0!</v>
      </c>
      <c r="N42" s="20"/>
      <c r="O42" s="23"/>
    </row>
    <row r="43" spans="1:15" x14ac:dyDescent="0.25">
      <c r="A43" s="151"/>
      <c r="B43" s="62"/>
      <c r="C43" s="139"/>
      <c r="D43" s="139"/>
      <c r="E43" s="139"/>
      <c r="F43" s="139"/>
      <c r="G43" s="139"/>
      <c r="H43" s="139"/>
      <c r="I43" s="139"/>
      <c r="J43" s="139"/>
      <c r="K43" s="139"/>
      <c r="L43" s="139"/>
      <c r="M43" s="291"/>
      <c r="N43" s="20"/>
      <c r="O43" s="23"/>
    </row>
    <row r="44" spans="1:15" x14ac:dyDescent="0.25">
      <c r="A44" s="151"/>
      <c r="B44" s="63" t="s">
        <v>78</v>
      </c>
      <c r="C44" s="138" t="str">
        <f>IFERROR(Density!I12,"")</f>
        <v/>
      </c>
      <c r="D44" s="138" t="str">
        <f>IFERROR(Density!I32,"")</f>
        <v/>
      </c>
      <c r="E44" s="138" t="str">
        <f>IFERROR(Density!I52,"")</f>
        <v/>
      </c>
      <c r="F44" s="138" t="str">
        <f>IFERROR(Density!I72,"")</f>
        <v/>
      </c>
      <c r="G44" s="138" t="str">
        <f>IFERROR(Density!I92,"")</f>
        <v/>
      </c>
      <c r="H44" s="138" t="str">
        <f>IFERROR(Density!I112,"")</f>
        <v/>
      </c>
      <c r="I44" s="138" t="str">
        <f>IFERROR(Density!I132,"")</f>
        <v/>
      </c>
      <c r="J44" s="138" t="str">
        <f>IFERROR(Density!I152,"")</f>
        <v/>
      </c>
      <c r="K44" s="138" t="str">
        <f>IFERROR(Density!I172,"")</f>
        <v/>
      </c>
      <c r="L44" s="138" t="str">
        <f>IFERROR(Density!I192,"")</f>
        <v/>
      </c>
      <c r="M44" s="290" t="e">
        <f>AVERAGE(C44:L44)</f>
        <v>#DIV/0!</v>
      </c>
      <c r="N44" s="20"/>
      <c r="O44" s="23"/>
    </row>
    <row r="45" spans="1:15" x14ac:dyDescent="0.25">
      <c r="A45" s="151"/>
      <c r="B45" s="63" t="s">
        <v>79</v>
      </c>
      <c r="C45" s="138" t="str">
        <f>IFERROR(Density!I13,"")</f>
        <v/>
      </c>
      <c r="D45" s="138" t="str">
        <f>IFERROR(Density!I33,"")</f>
        <v/>
      </c>
      <c r="E45" s="138" t="str">
        <f>IFERROR(Density!I53,"")</f>
        <v/>
      </c>
      <c r="F45" s="138" t="str">
        <f>IFERROR(Density!I73,"")</f>
        <v/>
      </c>
      <c r="G45" s="138" t="str">
        <f>IFERROR(Density!I93,"")</f>
        <v/>
      </c>
      <c r="H45" s="138" t="str">
        <f>IFERROR(Density!I113,"")</f>
        <v/>
      </c>
      <c r="I45" s="138" t="str">
        <f>IFERROR(Density!I133,"")</f>
        <v/>
      </c>
      <c r="J45" s="138" t="str">
        <f>IFERROR(Density!I153,"")</f>
        <v/>
      </c>
      <c r="K45" s="138" t="str">
        <f>IFERROR(Density!I173,"")</f>
        <v/>
      </c>
      <c r="L45" s="138" t="str">
        <f>IFERROR(Density!I193,"")</f>
        <v/>
      </c>
      <c r="M45" s="290" t="e">
        <f>AVERAGE(C45:L45)</f>
        <v>#DIV/0!</v>
      </c>
      <c r="N45" s="20"/>
      <c r="O45" s="23"/>
    </row>
    <row r="46" spans="1:15" x14ac:dyDescent="0.25">
      <c r="A46" s="151"/>
      <c r="B46" s="63" t="s">
        <v>80</v>
      </c>
      <c r="C46" s="138" t="str">
        <f>IFERROR(Density!I14,"")</f>
        <v/>
      </c>
      <c r="D46" s="138" t="str">
        <f>IFERROR(Density!I34,"")</f>
        <v/>
      </c>
      <c r="E46" s="138" t="str">
        <f>IFERROR(Density!I54,"")</f>
        <v/>
      </c>
      <c r="F46" s="138" t="str">
        <f>IFERROR(Density!I74,"")</f>
        <v/>
      </c>
      <c r="G46" s="138" t="str">
        <f>IFERROR(Density!I94,"")</f>
        <v/>
      </c>
      <c r="H46" s="138" t="str">
        <f>IFERROR(Density!I114,"")</f>
        <v/>
      </c>
      <c r="I46" s="138" t="str">
        <f>IFERROR(Density!I134,"")</f>
        <v/>
      </c>
      <c r="J46" s="138" t="str">
        <f>IFERROR(Density!I154,"")</f>
        <v/>
      </c>
      <c r="K46" s="138" t="str">
        <f>IFERROR(Density!I174,"")</f>
        <v/>
      </c>
      <c r="L46" s="138" t="str">
        <f>IFERROR(Density!I194,"")</f>
        <v/>
      </c>
      <c r="M46" s="290"/>
      <c r="N46" s="20"/>
      <c r="O46" s="23"/>
    </row>
    <row r="47" spans="1:15" x14ac:dyDescent="0.25">
      <c r="A47" s="151"/>
      <c r="B47" s="62" t="s">
        <v>92</v>
      </c>
      <c r="C47" s="138" t="str">
        <f>IFERROR(Density!I15,"")</f>
        <v/>
      </c>
      <c r="D47" s="138" t="str">
        <f>IFERROR(Density!I35,"")</f>
        <v/>
      </c>
      <c r="E47" s="138" t="str">
        <f>IFERROR(Density!I55,"")</f>
        <v/>
      </c>
      <c r="F47" s="138" t="str">
        <f>IFERROR(Density!I75,"")</f>
        <v/>
      </c>
      <c r="G47" s="138" t="str">
        <f>IFERROR(Density!I95,"")</f>
        <v/>
      </c>
      <c r="H47" s="138" t="str">
        <f>IFERROR(Density!I115,"")</f>
        <v/>
      </c>
      <c r="I47" s="138" t="str">
        <f>IFERROR(Density!I135,"")</f>
        <v/>
      </c>
      <c r="J47" s="138" t="str">
        <f>IFERROR(Density!I155,"")</f>
        <v/>
      </c>
      <c r="K47" s="138" t="str">
        <f>IFERROR(Density!I175,"")</f>
        <v/>
      </c>
      <c r="L47" s="138" t="str">
        <f>IFERROR(Density!I195,"")</f>
        <v/>
      </c>
      <c r="M47" s="290" t="e">
        <f>AVERAGE(C47:L47)</f>
        <v>#DIV/0!</v>
      </c>
      <c r="N47" s="20"/>
      <c r="O47" s="23"/>
    </row>
    <row r="48" spans="1:15" x14ac:dyDescent="0.25">
      <c r="A48" s="151"/>
      <c r="B48" s="63"/>
      <c r="C48" s="139"/>
      <c r="D48" s="139"/>
      <c r="E48" s="139"/>
      <c r="F48" s="139"/>
      <c r="G48" s="139"/>
      <c r="H48" s="139"/>
      <c r="I48" s="139"/>
      <c r="J48" s="139"/>
      <c r="K48" s="139"/>
      <c r="L48" s="139"/>
      <c r="M48" s="291"/>
      <c r="N48" s="20"/>
      <c r="O48" s="23"/>
    </row>
    <row r="49" spans="1:15" x14ac:dyDescent="0.25">
      <c r="A49" s="151"/>
      <c r="B49" s="63"/>
      <c r="C49" s="138" t="str">
        <f>IFERROR(Density!I17,"")</f>
        <v/>
      </c>
      <c r="D49" s="138" t="str">
        <f>IFERROR(Density!I37,"")</f>
        <v/>
      </c>
      <c r="E49" s="138" t="str">
        <f>IFERROR(Density!I57,"")</f>
        <v/>
      </c>
      <c r="F49" s="138" t="str">
        <f>IFERROR(Density!I77,"")</f>
        <v/>
      </c>
      <c r="G49" s="138" t="str">
        <f>IFERROR(Density!I97,"")</f>
        <v/>
      </c>
      <c r="H49" s="138" t="str">
        <f>IFERROR(Density!I117,"")</f>
        <v/>
      </c>
      <c r="I49" s="138" t="str">
        <f>IFERROR(Density!I137,"")</f>
        <v/>
      </c>
      <c r="J49" s="138" t="str">
        <f>IFERROR(Density!I157,"")</f>
        <v/>
      </c>
      <c r="K49" s="138" t="str">
        <f>IFERROR(Density!I177,"")</f>
        <v/>
      </c>
      <c r="L49" s="138" t="str">
        <f>IFERROR(Density!I197,"")</f>
        <v/>
      </c>
      <c r="M49" s="290" t="e">
        <f>AVERAGE(C49:L49)</f>
        <v>#DIV/0!</v>
      </c>
      <c r="N49" s="20"/>
      <c r="O49" s="23"/>
    </row>
    <row r="50" spans="1:15" ht="14.4" thickBot="1" x14ac:dyDescent="0.3">
      <c r="A50" s="151"/>
      <c r="B50" s="64"/>
      <c r="C50" s="138" t="str">
        <f>IFERROR(Density!I18,"")</f>
        <v/>
      </c>
      <c r="D50" s="138" t="str">
        <f>IFERROR(Density!I38,"")</f>
        <v/>
      </c>
      <c r="E50" s="138" t="str">
        <f>IFERROR(Density!I58,"")</f>
        <v/>
      </c>
      <c r="F50" s="138" t="str">
        <f>IFERROR(Density!I78,"")</f>
        <v/>
      </c>
      <c r="G50" s="138" t="str">
        <f>IFERROR(Density!I98,"")</f>
        <v/>
      </c>
      <c r="H50" s="138" t="str">
        <f>IFERROR(Density!I118,"")</f>
        <v/>
      </c>
      <c r="I50" s="138" t="str">
        <f>IFERROR(Density!I138,"")</f>
        <v/>
      </c>
      <c r="J50" s="138" t="str">
        <f>IFERROR(Density!I158,"")</f>
        <v/>
      </c>
      <c r="K50" s="138" t="str">
        <f>IFERROR(Density!I178,"")</f>
        <v/>
      </c>
      <c r="L50" s="138" t="str">
        <f>IFERROR(Density!I198,"")</f>
        <v/>
      </c>
      <c r="M50" s="290" t="e">
        <f>AVERAGE(C50:L50)</f>
        <v>#DIV/0!</v>
      </c>
      <c r="N50" s="20"/>
      <c r="O50" s="23"/>
    </row>
    <row r="51" spans="1:15" x14ac:dyDescent="0.25">
      <c r="A51" s="151"/>
      <c r="B51" s="292" t="s">
        <v>48</v>
      </c>
      <c r="C51" s="277" t="str">
        <f>IF('Site Description'!B$33="","",SUM(C36:C50))</f>
        <v/>
      </c>
      <c r="D51" s="277" t="str">
        <f>IF('Site Description'!C$33="","",SUM(D36:D50))</f>
        <v/>
      </c>
      <c r="E51" s="277" t="str">
        <f>IF('Site Description'!D$33="","",SUM(E36:E50))</f>
        <v/>
      </c>
      <c r="F51" s="277" t="str">
        <f>IF('Site Description'!E$33="","",SUM(F36:F50))</f>
        <v/>
      </c>
      <c r="G51" s="277" t="str">
        <f>IF('Site Description'!F$33="","",SUM(G36:G50))</f>
        <v/>
      </c>
      <c r="H51" s="277" t="str">
        <f>IF('Site Description'!G$33="","",SUM(H36:H50))</f>
        <v/>
      </c>
      <c r="I51" s="277" t="str">
        <f>IF('Site Description'!H$33="","",SUM(I36:I50))</f>
        <v/>
      </c>
      <c r="J51" s="277" t="str">
        <f>IF('Site Description'!I$33="","",SUM(J36:J50))</f>
        <v/>
      </c>
      <c r="K51" s="277" t="str">
        <f>IF('Site Description'!J$33="","",SUM(K36:K50))</f>
        <v/>
      </c>
      <c r="L51" s="277" t="str">
        <f>IF('Site Description'!K$33="","",SUM(L36:L50))</f>
        <v/>
      </c>
      <c r="M51" s="277" t="e">
        <f>SUM(M36:M50)</f>
        <v>#DIV/0!</v>
      </c>
      <c r="N51" s="20"/>
      <c r="O51" s="23"/>
    </row>
    <row r="52" spans="1:15" x14ac:dyDescent="0.25">
      <c r="A52" s="151"/>
      <c r="B52" s="293" t="s">
        <v>105</v>
      </c>
      <c r="C52" s="294" t="str">
        <f>IFERROR(IF('Site Description'!B$33="","",SUM(C36:C39)),"")</f>
        <v/>
      </c>
      <c r="D52" s="294" t="str">
        <f>IFERROR(IF('Site Description'!C$33="","",SUM(D36:D39)),"")</f>
        <v/>
      </c>
      <c r="E52" s="294" t="str">
        <f>IFERROR(IF('Site Description'!D$33="","",SUM(E36:E39)),"")</f>
        <v/>
      </c>
      <c r="F52" s="294" t="str">
        <f>IFERROR(IF('Site Description'!E$33="","",SUM(F36:F39)),"")</f>
        <v/>
      </c>
      <c r="G52" s="294" t="str">
        <f>IFERROR(IF('Site Description'!F$33="","",SUM(G36:G39)),"")</f>
        <v/>
      </c>
      <c r="H52" s="294" t="str">
        <f>IFERROR(IF('Site Description'!G$33="","",SUM(H36:H39)),"")</f>
        <v/>
      </c>
      <c r="I52" s="294" t="str">
        <f>IFERROR(IF('Site Description'!H$33="","",SUM(I36:I39)),"")</f>
        <v/>
      </c>
      <c r="J52" s="294" t="str">
        <f>IFERROR(IF('Site Description'!I$33="","",SUM(J36:J39)),"")</f>
        <v/>
      </c>
      <c r="K52" s="294" t="str">
        <f>IFERROR(IF('Site Description'!J$33="","",SUM(K36:K39)),"")</f>
        <v/>
      </c>
      <c r="L52" s="294" t="str">
        <f>IFERROR(IF('Site Description'!K$33="","",SUM(L36:L39)),"")</f>
        <v/>
      </c>
      <c r="M52" s="294" t="e">
        <f>SUM(M36:M39)</f>
        <v>#DIV/0!</v>
      </c>
      <c r="N52" s="195"/>
      <c r="O52" s="23"/>
    </row>
    <row r="53" spans="1:15" x14ac:dyDescent="0.25">
      <c r="A53" s="151"/>
      <c r="B53" s="293" t="s">
        <v>106</v>
      </c>
      <c r="C53" s="294" t="str">
        <f>IFERROR(IF('Site Description'!B$33="","",SUM(C41:C42)),"")</f>
        <v/>
      </c>
      <c r="D53" s="294" t="str">
        <f>IFERROR(IF('Site Description'!C$33="","",SUM(D41:D42)),"")</f>
        <v/>
      </c>
      <c r="E53" s="294" t="str">
        <f>IFERROR(IF('Site Description'!D$33="","",SUM(E41:E42)),"")</f>
        <v/>
      </c>
      <c r="F53" s="294" t="str">
        <f>IFERROR(IF('Site Description'!E$33="","",SUM(F41:F42)),"")</f>
        <v/>
      </c>
      <c r="G53" s="294" t="str">
        <f>IFERROR(IF('Site Description'!F$33="","",SUM(G41:G42)),"")</f>
        <v/>
      </c>
      <c r="H53" s="294" t="str">
        <f>IFERROR(IF('Site Description'!G$33="","",SUM(H41:H42)),"")</f>
        <v/>
      </c>
      <c r="I53" s="294" t="str">
        <f>IFERROR(IF('Site Description'!H$33="","",SUM(I41:I42)),"")</f>
        <v/>
      </c>
      <c r="J53" s="294" t="str">
        <f>IFERROR(IF('Site Description'!I$33="","",SUM(J41:J42)),"")</f>
        <v/>
      </c>
      <c r="K53" s="294" t="str">
        <f>IFERROR(IF('Site Description'!J$33="","",SUM(K41:K42)),"")</f>
        <v/>
      </c>
      <c r="L53" s="294" t="str">
        <f>IFERROR(IF('Site Description'!K$33="","",SUM(L41:L42)),"")</f>
        <v/>
      </c>
      <c r="M53" s="294" t="e">
        <f>SUM(M41:M42)</f>
        <v>#DIV/0!</v>
      </c>
      <c r="N53" s="20"/>
      <c r="O53" s="23"/>
    </row>
    <row r="54" spans="1:15" ht="14.4" thickBot="1" x14ac:dyDescent="0.3">
      <c r="A54" s="151"/>
      <c r="B54" s="295" t="s">
        <v>107</v>
      </c>
      <c r="C54" s="296" t="str">
        <f>IFERROR(IF('Site Description'!B$33="","",SUM(C44:C47)),"")</f>
        <v/>
      </c>
      <c r="D54" s="296" t="str">
        <f>IFERROR(IF('Site Description'!C$33="","",SUM(D44:D47)),"")</f>
        <v/>
      </c>
      <c r="E54" s="296" t="str">
        <f>IFERROR(IF('Site Description'!D$33="","",SUM(E44:E47)),"")</f>
        <v/>
      </c>
      <c r="F54" s="296" t="str">
        <f>IFERROR(IF('Site Description'!E$33="","",SUM(F44:F47)),"")</f>
        <v/>
      </c>
      <c r="G54" s="296" t="str">
        <f>IFERROR(IF('Site Description'!F$33="","",SUM(G44:G47)),"")</f>
        <v/>
      </c>
      <c r="H54" s="296" t="str">
        <f>IFERROR(IF('Site Description'!G$33="","",SUM(H44:H47)),"")</f>
        <v/>
      </c>
      <c r="I54" s="296" t="str">
        <f>IFERROR(IF('Site Description'!H$33="","",SUM(I44:I47)),"")</f>
        <v/>
      </c>
      <c r="J54" s="296" t="str">
        <f>IFERROR(IF('Site Description'!I$33="","",SUM(J44:J47)),"")</f>
        <v/>
      </c>
      <c r="K54" s="296" t="str">
        <f>IFERROR(IF('Site Description'!J$33="","",SUM(K44:K47)),"")</f>
        <v/>
      </c>
      <c r="L54" s="296" t="str">
        <f>IFERROR(IF('Site Description'!K$33="","",SUM(L44:L47)),"")</f>
        <v/>
      </c>
      <c r="M54" s="296" t="e">
        <f>SUM(M44:M47)</f>
        <v>#DIV/0!</v>
      </c>
      <c r="N54" s="20"/>
      <c r="O54" s="23"/>
    </row>
    <row r="55" spans="1:15" x14ac:dyDescent="0.25">
      <c r="A55" s="151"/>
      <c r="B55" s="20"/>
      <c r="C55" s="20"/>
      <c r="D55" s="20"/>
      <c r="E55" s="20"/>
      <c r="F55" s="20"/>
      <c r="G55" s="20"/>
      <c r="H55" s="20"/>
      <c r="I55" s="20"/>
      <c r="J55" s="20"/>
      <c r="K55" s="20"/>
      <c r="L55" s="20"/>
      <c r="M55" s="20"/>
      <c r="N55" s="20"/>
      <c r="O55" s="23"/>
    </row>
    <row r="56" spans="1:15" ht="14.4" thickBot="1" x14ac:dyDescent="0.3">
      <c r="A56" s="151"/>
      <c r="B56" s="20"/>
      <c r="C56" s="20"/>
      <c r="D56" s="20"/>
      <c r="E56" s="20"/>
      <c r="F56" s="20"/>
      <c r="G56" s="20"/>
      <c r="H56" s="20"/>
      <c r="I56" s="20"/>
      <c r="J56" s="20"/>
      <c r="K56" s="20"/>
      <c r="L56" s="20"/>
      <c r="M56" s="20"/>
      <c r="N56" s="20"/>
      <c r="O56" s="23"/>
    </row>
    <row r="57" spans="1:15" ht="21.6" x14ac:dyDescent="0.35">
      <c r="A57" s="151"/>
      <c r="B57" s="365" t="s">
        <v>147</v>
      </c>
      <c r="C57" s="366"/>
      <c r="D57" s="366"/>
      <c r="E57" s="366"/>
      <c r="F57" s="366"/>
      <c r="G57" s="366"/>
      <c r="H57" s="366"/>
      <c r="I57" s="366"/>
      <c r="J57" s="366"/>
      <c r="K57" s="366"/>
      <c r="L57" s="366"/>
      <c r="M57" s="367"/>
      <c r="N57" s="20"/>
      <c r="O57" s="23"/>
    </row>
    <row r="58" spans="1:15" ht="28.8" x14ac:dyDescent="0.35">
      <c r="A58" s="151"/>
      <c r="B58" s="297" t="s">
        <v>51</v>
      </c>
      <c r="C58" s="48">
        <v>1</v>
      </c>
      <c r="D58" s="48">
        <v>2</v>
      </c>
      <c r="E58" s="48">
        <v>3</v>
      </c>
      <c r="F58" s="48">
        <v>4</v>
      </c>
      <c r="G58" s="288">
        <v>5</v>
      </c>
      <c r="H58" s="48">
        <v>6</v>
      </c>
      <c r="I58" s="48">
        <v>7</v>
      </c>
      <c r="J58" s="48">
        <v>8</v>
      </c>
      <c r="K58" s="48">
        <v>9</v>
      </c>
      <c r="L58" s="48">
        <v>10</v>
      </c>
      <c r="M58" s="289" t="s">
        <v>49</v>
      </c>
      <c r="N58" s="20"/>
      <c r="O58" s="23"/>
    </row>
    <row r="59" spans="1:15" x14ac:dyDescent="0.25">
      <c r="A59" s="151"/>
      <c r="B59" s="50" t="s">
        <v>22</v>
      </c>
      <c r="C59" s="298" t="str">
        <f>IFERROR(Biomass!I4,"")</f>
        <v/>
      </c>
      <c r="D59" s="298" t="str">
        <f>IFERROR(Biomass!I24,"")</f>
        <v/>
      </c>
      <c r="E59" s="298" t="str">
        <f>IFERROR(Biomass!I44,"")</f>
        <v/>
      </c>
      <c r="F59" s="298" t="str">
        <f>IFERROR(Biomass!I64,"")</f>
        <v/>
      </c>
      <c r="G59" s="298" t="str">
        <f>IFERROR(Biomass!I84,"")</f>
        <v/>
      </c>
      <c r="H59" s="298" t="str">
        <f>IFERROR(Biomass!I104,"")</f>
        <v/>
      </c>
      <c r="I59" s="298" t="str">
        <f>IFERROR(Biomass!I124,"")</f>
        <v/>
      </c>
      <c r="J59" s="298" t="str">
        <f>IFERROR(Biomass!I144,"")</f>
        <v/>
      </c>
      <c r="K59" s="298" t="str">
        <f>IFERROR(Biomass!I164,"")</f>
        <v/>
      </c>
      <c r="L59" s="298" t="str">
        <f>IFERROR(Biomass!I184,"")</f>
        <v/>
      </c>
      <c r="M59" s="299" t="e">
        <f>AVERAGE(C59:L59)</f>
        <v>#DIV/0!</v>
      </c>
      <c r="N59" s="20"/>
      <c r="O59" s="23"/>
    </row>
    <row r="60" spans="1:15" x14ac:dyDescent="0.25">
      <c r="A60" s="151"/>
      <c r="B60" s="50" t="s">
        <v>30</v>
      </c>
      <c r="C60" s="138" t="str">
        <f>IFERROR(Biomass!I5,"")</f>
        <v/>
      </c>
      <c r="D60" s="138" t="str">
        <f>IFERROR(Biomass!I25,"")</f>
        <v/>
      </c>
      <c r="E60" s="138" t="str">
        <f>IFERROR(Biomass!I45,"")</f>
        <v/>
      </c>
      <c r="F60" s="138" t="str">
        <f>IFERROR(Biomass!I65,"")</f>
        <v/>
      </c>
      <c r="G60" s="138" t="str">
        <f>IFERROR(Biomass!I85,"")</f>
        <v/>
      </c>
      <c r="H60" s="138" t="str">
        <f>IFERROR(Biomass!I105,"")</f>
        <v/>
      </c>
      <c r="I60" s="138" t="str">
        <f>IFERROR(Biomass!I125,"")</f>
        <v/>
      </c>
      <c r="J60" s="138" t="str">
        <f>IFERROR(Biomass!I145,"")</f>
        <v/>
      </c>
      <c r="K60" s="138" t="str">
        <f>IFERROR(Biomass!I165,"")</f>
        <v/>
      </c>
      <c r="L60" s="138" t="str">
        <f>IFERROR(Biomass!I185,"")</f>
        <v/>
      </c>
      <c r="M60" s="290" t="e">
        <f>AVERAGE(C60:L60)</f>
        <v>#DIV/0!</v>
      </c>
      <c r="N60" s="20"/>
      <c r="O60" s="23"/>
    </row>
    <row r="61" spans="1:15" x14ac:dyDescent="0.25">
      <c r="A61" s="151"/>
      <c r="B61" s="50" t="s">
        <v>64</v>
      </c>
      <c r="C61" s="138" t="str">
        <f>IFERROR(Biomass!I6,"")</f>
        <v/>
      </c>
      <c r="D61" s="138" t="str">
        <f>IFERROR(Biomass!I26,"")</f>
        <v/>
      </c>
      <c r="E61" s="138" t="str">
        <f>IFERROR(Biomass!I46,"")</f>
        <v/>
      </c>
      <c r="F61" s="138" t="str">
        <f>IFERROR(Biomass!I66,"")</f>
        <v/>
      </c>
      <c r="G61" s="138" t="str">
        <f>IFERROR(Biomass!I86,"")</f>
        <v/>
      </c>
      <c r="H61" s="138" t="str">
        <f>IFERROR(Biomass!I106,"")</f>
        <v/>
      </c>
      <c r="I61" s="138" t="str">
        <f>IFERROR(Biomass!I126,"")</f>
        <v/>
      </c>
      <c r="J61" s="138" t="str">
        <f>IFERROR(Biomass!I146,"")</f>
        <v/>
      </c>
      <c r="K61" s="138" t="str">
        <f>IFERROR(Biomass!I166,"")</f>
        <v/>
      </c>
      <c r="L61" s="138" t="str">
        <f>IFERROR(Biomass!I186,"")</f>
        <v/>
      </c>
      <c r="M61" s="290" t="e">
        <f>AVERAGE(C61:L61)</f>
        <v>#DIV/0!</v>
      </c>
      <c r="N61" s="20"/>
      <c r="O61" s="23"/>
    </row>
    <row r="62" spans="1:15" x14ac:dyDescent="0.25">
      <c r="A62" s="151"/>
      <c r="B62" s="50" t="s">
        <v>65</v>
      </c>
      <c r="C62" s="138" t="str">
        <f>IFERROR(Biomass!I7,"")</f>
        <v/>
      </c>
      <c r="D62" s="138" t="str">
        <f>IFERROR(Biomass!I27,"")</f>
        <v/>
      </c>
      <c r="E62" s="138" t="str">
        <f>IFERROR(Biomass!I47,"")</f>
        <v/>
      </c>
      <c r="F62" s="138" t="str">
        <f>IFERROR(Biomass!I67,"")</f>
        <v/>
      </c>
      <c r="G62" s="138" t="str">
        <f>IFERROR(Biomass!I87,"")</f>
        <v/>
      </c>
      <c r="H62" s="138" t="str">
        <f>IFERROR(Biomass!I107,"")</f>
        <v/>
      </c>
      <c r="I62" s="138" t="str">
        <f>IFERROR(Biomass!I127,"")</f>
        <v/>
      </c>
      <c r="J62" s="138" t="str">
        <f>IFERROR(Biomass!I147,"")</f>
        <v/>
      </c>
      <c r="K62" s="138" t="str">
        <f>IFERROR(Biomass!I167,"")</f>
        <v/>
      </c>
      <c r="L62" s="138" t="str">
        <f>IFERROR(Biomass!I187,"")</f>
        <v/>
      </c>
      <c r="M62" s="290" t="e">
        <f>AVERAGE(C62:L62)</f>
        <v>#DIV/0!</v>
      </c>
      <c r="N62" s="20"/>
      <c r="O62" s="23"/>
    </row>
    <row r="63" spans="1:15" x14ac:dyDescent="0.25">
      <c r="A63" s="151"/>
      <c r="B63" s="50"/>
      <c r="C63" s="139"/>
      <c r="D63" s="139"/>
      <c r="E63" s="139"/>
      <c r="F63" s="139"/>
      <c r="G63" s="139"/>
      <c r="H63" s="139"/>
      <c r="I63" s="139"/>
      <c r="J63" s="139"/>
      <c r="K63" s="139"/>
      <c r="L63" s="139"/>
      <c r="M63" s="291"/>
      <c r="N63" s="20"/>
      <c r="O63" s="23"/>
    </row>
    <row r="64" spans="1:15" x14ac:dyDescent="0.25">
      <c r="A64" s="151"/>
      <c r="B64" s="58" t="s">
        <v>77</v>
      </c>
      <c r="C64" s="138" t="str">
        <f>IFERROR(Biomass!I9,"")</f>
        <v/>
      </c>
      <c r="D64" s="138" t="str">
        <f>IFERROR(Biomass!I29,"")</f>
        <v/>
      </c>
      <c r="E64" s="138" t="str">
        <f>IFERROR(Biomass!I49,"")</f>
        <v/>
      </c>
      <c r="F64" s="138" t="str">
        <f>IFERROR(Biomass!I69,"")</f>
        <v/>
      </c>
      <c r="G64" s="138" t="str">
        <f>IFERROR(Biomass!I89,"")</f>
        <v/>
      </c>
      <c r="H64" s="138" t="str">
        <f>IFERROR(Biomass!I109,"")</f>
        <v/>
      </c>
      <c r="I64" s="138" t="str">
        <f>IFERROR(Biomass!I129,"")</f>
        <v/>
      </c>
      <c r="J64" s="138" t="str">
        <f>IFERROR(Biomass!I149,"")</f>
        <v/>
      </c>
      <c r="K64" s="138" t="str">
        <f>IFERROR(Biomass!I169,"")</f>
        <v/>
      </c>
      <c r="L64" s="138" t="str">
        <f>IFERROR(Biomass!I189,"")</f>
        <v/>
      </c>
      <c r="M64" s="290" t="e">
        <f>AVERAGE(C64:L64)</f>
        <v>#DIV/0!</v>
      </c>
      <c r="N64" s="20"/>
      <c r="O64" s="23"/>
    </row>
    <row r="65" spans="1:15" x14ac:dyDescent="0.25">
      <c r="A65" s="151"/>
      <c r="B65" s="58" t="s">
        <v>88</v>
      </c>
      <c r="C65" s="138" t="str">
        <f>IFERROR(Biomass!I10,"")</f>
        <v/>
      </c>
      <c r="D65" s="138" t="str">
        <f>IFERROR(Biomass!I30,"")</f>
        <v/>
      </c>
      <c r="E65" s="138" t="str">
        <f>IFERROR(Biomass!I50,"")</f>
        <v/>
      </c>
      <c r="F65" s="138" t="str">
        <f>IFERROR(Biomass!I70,"")</f>
        <v/>
      </c>
      <c r="G65" s="138" t="str">
        <f>IFERROR(Biomass!I90,"")</f>
        <v/>
      </c>
      <c r="H65" s="138" t="str">
        <f>IFERROR(Biomass!I110,"")</f>
        <v/>
      </c>
      <c r="I65" s="138" t="str">
        <f>IFERROR(Biomass!I130,"")</f>
        <v/>
      </c>
      <c r="J65" s="138" t="str">
        <f>IFERROR(Biomass!I150,"")</f>
        <v/>
      </c>
      <c r="K65" s="138" t="str">
        <f>IFERROR(Biomass!I170,"")</f>
        <v/>
      </c>
      <c r="L65" s="138" t="str">
        <f>IFERROR(Biomass!I190,"")</f>
        <v/>
      </c>
      <c r="M65" s="290" t="e">
        <f>AVERAGE(C65:L65)</f>
        <v>#DIV/0!</v>
      </c>
      <c r="N65" s="20"/>
      <c r="O65" s="23"/>
    </row>
    <row r="66" spans="1:15" x14ac:dyDescent="0.25">
      <c r="A66" s="151"/>
      <c r="B66" s="62"/>
      <c r="C66" s="139"/>
      <c r="D66" s="139"/>
      <c r="E66" s="139"/>
      <c r="F66" s="139"/>
      <c r="G66" s="139"/>
      <c r="H66" s="139"/>
      <c r="I66" s="139"/>
      <c r="J66" s="139"/>
      <c r="K66" s="139"/>
      <c r="L66" s="139"/>
      <c r="M66" s="291"/>
      <c r="N66" s="20"/>
      <c r="O66" s="23"/>
    </row>
    <row r="67" spans="1:15" x14ac:dyDescent="0.25">
      <c r="A67" s="151"/>
      <c r="B67" s="63" t="s">
        <v>78</v>
      </c>
      <c r="C67" s="138" t="str">
        <f>IFERROR(Biomass!I12,"")</f>
        <v/>
      </c>
      <c r="D67" s="138" t="str">
        <f>IFERROR(Biomass!I32,"")</f>
        <v/>
      </c>
      <c r="E67" s="138" t="str">
        <f>IFERROR(Biomass!I52,"")</f>
        <v/>
      </c>
      <c r="F67" s="138" t="str">
        <f>IFERROR(Biomass!I72,"")</f>
        <v/>
      </c>
      <c r="G67" s="138" t="str">
        <f>IFERROR(Biomass!I92,"")</f>
        <v/>
      </c>
      <c r="H67" s="138" t="str">
        <f>IFERROR(Biomass!I112,"")</f>
        <v/>
      </c>
      <c r="I67" s="138" t="str">
        <f>IFERROR(Biomass!I132,"")</f>
        <v/>
      </c>
      <c r="J67" s="138" t="str">
        <f>IFERROR(Biomass!I152,"")</f>
        <v/>
      </c>
      <c r="K67" s="138" t="str">
        <f>IFERROR(Biomass!I172,"")</f>
        <v/>
      </c>
      <c r="L67" s="138" t="str">
        <f>IFERROR(Biomass!I192,"")</f>
        <v/>
      </c>
      <c r="M67" s="290" t="e">
        <f>AVERAGE(C67:L67)</f>
        <v>#DIV/0!</v>
      </c>
      <c r="N67" s="20"/>
      <c r="O67" s="23"/>
    </row>
    <row r="68" spans="1:15" x14ac:dyDescent="0.25">
      <c r="A68" s="151"/>
      <c r="B68" s="63" t="s">
        <v>79</v>
      </c>
      <c r="C68" s="138" t="str">
        <f>IFERROR(Biomass!I13,"")</f>
        <v/>
      </c>
      <c r="D68" s="138" t="str">
        <f>IFERROR(Biomass!I33,"")</f>
        <v/>
      </c>
      <c r="E68" s="138" t="str">
        <f>IFERROR(Biomass!I53,"")</f>
        <v/>
      </c>
      <c r="F68" s="138" t="str">
        <f>IFERROR(Biomass!I73,"")</f>
        <v/>
      </c>
      <c r="G68" s="138" t="str">
        <f>IFERROR(Biomass!I93,"")</f>
        <v/>
      </c>
      <c r="H68" s="138" t="str">
        <f>IFERROR(Biomass!I113,"")</f>
        <v/>
      </c>
      <c r="I68" s="138" t="str">
        <f>IFERROR(Biomass!I133,"")</f>
        <v/>
      </c>
      <c r="J68" s="138" t="str">
        <f>IFERROR(Biomass!I153,"")</f>
        <v/>
      </c>
      <c r="K68" s="138" t="str">
        <f>IFERROR(Biomass!I173,"")</f>
        <v/>
      </c>
      <c r="L68" s="138" t="str">
        <f>IFERROR(Biomass!I193,"")</f>
        <v/>
      </c>
      <c r="M68" s="290" t="e">
        <f>AVERAGE(C68:L68)</f>
        <v>#DIV/0!</v>
      </c>
      <c r="N68" s="20"/>
      <c r="O68" s="23"/>
    </row>
    <row r="69" spans="1:15" x14ac:dyDescent="0.25">
      <c r="A69" s="151"/>
      <c r="B69" s="63" t="s">
        <v>80</v>
      </c>
      <c r="C69" s="138" t="str">
        <f>IFERROR(Biomass!I14,"")</f>
        <v/>
      </c>
      <c r="D69" s="138" t="str">
        <f>IFERROR(Biomass!I34,"")</f>
        <v/>
      </c>
      <c r="E69" s="138" t="str">
        <f>IFERROR(Biomass!I54,"")</f>
        <v/>
      </c>
      <c r="F69" s="138" t="str">
        <f>IFERROR(Biomass!I74,"")</f>
        <v/>
      </c>
      <c r="G69" s="138" t="str">
        <f>IFERROR(Biomass!I94,"")</f>
        <v/>
      </c>
      <c r="H69" s="138" t="str">
        <f>IFERROR(Biomass!I114,"")</f>
        <v/>
      </c>
      <c r="I69" s="138" t="str">
        <f>IFERROR(Biomass!I134,"")</f>
        <v/>
      </c>
      <c r="J69" s="138" t="str">
        <f>IFERROR(Biomass!I154,"")</f>
        <v/>
      </c>
      <c r="K69" s="138" t="str">
        <f>IFERROR(Biomass!I174,"")</f>
        <v/>
      </c>
      <c r="L69" s="138" t="str">
        <f>IFERROR(Biomass!I194,"")</f>
        <v/>
      </c>
      <c r="M69" s="290"/>
      <c r="N69" s="20"/>
      <c r="O69" s="23"/>
    </row>
    <row r="70" spans="1:15" x14ac:dyDescent="0.25">
      <c r="A70" s="151"/>
      <c r="B70" s="62" t="s">
        <v>92</v>
      </c>
      <c r="C70" s="138" t="str">
        <f>IFERROR(Biomass!I15,"")</f>
        <v/>
      </c>
      <c r="D70" s="138" t="str">
        <f>IFERROR(Biomass!I35,"")</f>
        <v/>
      </c>
      <c r="E70" s="138" t="str">
        <f>IFERROR(Biomass!I55,"")</f>
        <v/>
      </c>
      <c r="F70" s="138" t="str">
        <f>IFERROR(Biomass!I75,"")</f>
        <v/>
      </c>
      <c r="G70" s="138" t="str">
        <f>IFERROR(Biomass!I95,"")</f>
        <v/>
      </c>
      <c r="H70" s="138" t="str">
        <f>IFERROR(Biomass!I115,"")</f>
        <v/>
      </c>
      <c r="I70" s="138" t="str">
        <f>IFERROR(Biomass!I135,"")</f>
        <v/>
      </c>
      <c r="J70" s="138" t="str">
        <f>IFERROR(Biomass!I155,"")</f>
        <v/>
      </c>
      <c r="K70" s="138" t="str">
        <f>IFERROR(Biomass!I175,"")</f>
        <v/>
      </c>
      <c r="L70" s="138" t="str">
        <f>IFERROR(Biomass!I195,"")</f>
        <v/>
      </c>
      <c r="M70" s="290" t="e">
        <f>AVERAGE(C70:L70)</f>
        <v>#DIV/0!</v>
      </c>
      <c r="N70" s="20"/>
      <c r="O70" s="23"/>
    </row>
    <row r="71" spans="1:15" x14ac:dyDescent="0.25">
      <c r="A71" s="151"/>
      <c r="B71" s="63"/>
      <c r="C71" s="139"/>
      <c r="D71" s="139"/>
      <c r="E71" s="139"/>
      <c r="F71" s="139"/>
      <c r="G71" s="139"/>
      <c r="H71" s="139"/>
      <c r="I71" s="139"/>
      <c r="J71" s="139"/>
      <c r="K71" s="139"/>
      <c r="L71" s="139"/>
      <c r="M71" s="291"/>
      <c r="N71" s="20"/>
      <c r="O71" s="23"/>
    </row>
    <row r="72" spans="1:15" x14ac:dyDescent="0.25">
      <c r="A72" s="151"/>
      <c r="B72" s="63"/>
      <c r="C72" s="138" t="str">
        <f>IFERROR(Biomass!I17,"")</f>
        <v/>
      </c>
      <c r="D72" s="138" t="str">
        <f>IFERROR(Biomass!I37,"")</f>
        <v/>
      </c>
      <c r="E72" s="138" t="str">
        <f>IFERROR(Biomass!I57,"")</f>
        <v/>
      </c>
      <c r="F72" s="138" t="str">
        <f>IFERROR(Biomass!I77,"")</f>
        <v/>
      </c>
      <c r="G72" s="138" t="str">
        <f>IFERROR(Biomass!I97,"")</f>
        <v/>
      </c>
      <c r="H72" s="138" t="str">
        <f>IFERROR(Biomass!I117,"")</f>
        <v/>
      </c>
      <c r="I72" s="138" t="str">
        <f>IFERROR(Biomass!I137,"")</f>
        <v/>
      </c>
      <c r="J72" s="138" t="str">
        <f>IFERROR(Biomass!I157,"")</f>
        <v/>
      </c>
      <c r="K72" s="138" t="str">
        <f>IFERROR(Biomass!I177,"")</f>
        <v/>
      </c>
      <c r="L72" s="138" t="str">
        <f>IFERROR(Biomass!I197,"")</f>
        <v/>
      </c>
      <c r="M72" s="290" t="e">
        <f>AVERAGE(C72:L72)</f>
        <v>#DIV/0!</v>
      </c>
      <c r="N72" s="20"/>
      <c r="O72" s="23"/>
    </row>
    <row r="73" spans="1:15" ht="14.4" thickBot="1" x14ac:dyDescent="0.3">
      <c r="A73" s="151"/>
      <c r="B73" s="64"/>
      <c r="C73" s="138" t="str">
        <f>IFERROR(Biomass!I18,"")</f>
        <v/>
      </c>
      <c r="D73" s="138" t="str">
        <f>IFERROR(Biomass!I38,"")</f>
        <v/>
      </c>
      <c r="E73" s="138" t="str">
        <f>IFERROR(Biomass!I58,"")</f>
        <v/>
      </c>
      <c r="F73" s="138" t="str">
        <f>IFERROR(Biomass!I78,"")</f>
        <v/>
      </c>
      <c r="G73" s="138" t="str">
        <f>IFERROR(Biomass!I98,"")</f>
        <v/>
      </c>
      <c r="H73" s="138" t="str">
        <f>IFERROR(Biomass!I118,"")</f>
        <v/>
      </c>
      <c r="I73" s="138" t="str">
        <f>IFERROR(Biomass!I138,"")</f>
        <v/>
      </c>
      <c r="J73" s="138" t="str">
        <f>IFERROR(Biomass!I158,"")</f>
        <v/>
      </c>
      <c r="K73" s="138" t="str">
        <f>IFERROR(Biomass!I178,"")</f>
        <v/>
      </c>
      <c r="L73" s="138" t="str">
        <f>IFERROR(Biomass!I198,"")</f>
        <v/>
      </c>
      <c r="M73" s="290" t="e">
        <f>AVERAGE(C73:L73)</f>
        <v>#DIV/0!</v>
      </c>
      <c r="N73" s="20"/>
      <c r="O73" s="23"/>
    </row>
    <row r="74" spans="1:15" x14ac:dyDescent="0.25">
      <c r="A74" s="151"/>
      <c r="B74" s="292" t="s">
        <v>48</v>
      </c>
      <c r="C74" s="277" t="str">
        <f>IF('Site Description'!B$33="","",SUM(C59:C73))</f>
        <v/>
      </c>
      <c r="D74" s="277" t="str">
        <f>IF('Site Description'!C$33="","",SUM(D59:D73))</f>
        <v/>
      </c>
      <c r="E74" s="277" t="str">
        <f>IF('Site Description'!D$33="","",SUM(E59:E73))</f>
        <v/>
      </c>
      <c r="F74" s="277" t="str">
        <f>IF('Site Description'!E$33="","",SUM(F59:F73))</f>
        <v/>
      </c>
      <c r="G74" s="277" t="str">
        <f>IF('Site Description'!F$33="","",SUM(G59:G73))</f>
        <v/>
      </c>
      <c r="H74" s="277" t="str">
        <f>IF('Site Description'!G$33="","",SUM(H59:H73))</f>
        <v/>
      </c>
      <c r="I74" s="277" t="str">
        <f>IF('Site Description'!H$33="","",SUM(I59:I73))</f>
        <v/>
      </c>
      <c r="J74" s="277" t="str">
        <f>IF('Site Description'!I$33="","",SUM(J59:J73))</f>
        <v/>
      </c>
      <c r="K74" s="277" t="str">
        <f>IF('Site Description'!J$33="","",SUM(K59:K73))</f>
        <v/>
      </c>
      <c r="L74" s="277" t="str">
        <f>IF('Site Description'!K$33="","",SUM(L59:L73))</f>
        <v/>
      </c>
      <c r="M74" s="277" t="e">
        <f>SUM(M59:M73)</f>
        <v>#DIV/0!</v>
      </c>
      <c r="N74" s="20"/>
      <c r="O74" s="23"/>
    </row>
    <row r="75" spans="1:15" x14ac:dyDescent="0.25">
      <c r="A75" s="151"/>
      <c r="B75" s="293" t="s">
        <v>105</v>
      </c>
      <c r="C75" s="294" t="str">
        <f>IFERROR(IF('Site Description'!B$33="","",SUM(C59:C62)),"")</f>
        <v/>
      </c>
      <c r="D75" s="294" t="str">
        <f>IFERROR(IF('Site Description'!C$33="","",SUM(D59:D62)),"")</f>
        <v/>
      </c>
      <c r="E75" s="294" t="str">
        <f>IFERROR(IF('Site Description'!D$33="","",SUM(E59:E62)),"")</f>
        <v/>
      </c>
      <c r="F75" s="294" t="str">
        <f>IFERROR(IF('Site Description'!E$33="","",SUM(F59:F62)),"")</f>
        <v/>
      </c>
      <c r="G75" s="294" t="str">
        <f>IFERROR(IF('Site Description'!F$33="","",SUM(G59:G62)),"")</f>
        <v/>
      </c>
      <c r="H75" s="294" t="str">
        <f>IFERROR(IF('Site Description'!G$33="","",SUM(H59:H62)),"")</f>
        <v/>
      </c>
      <c r="I75" s="294" t="str">
        <f>IFERROR(IF('Site Description'!H$33="","",SUM(I59:I62)),"")</f>
        <v/>
      </c>
      <c r="J75" s="294" t="str">
        <f>IFERROR(IF('Site Description'!I$33="","",SUM(J59:J62)),"")</f>
        <v/>
      </c>
      <c r="K75" s="294" t="str">
        <f>IFERROR(IF('Site Description'!J$33="","",SUM(K59:K62)),"")</f>
        <v/>
      </c>
      <c r="L75" s="294" t="str">
        <f>IFERROR(IF('Site Description'!K$33="","",SUM(L59:L62)),"")</f>
        <v/>
      </c>
      <c r="M75" s="294" t="e">
        <f>SUM(M59:M62)</f>
        <v>#DIV/0!</v>
      </c>
      <c r="N75" s="20"/>
      <c r="O75" s="23"/>
    </row>
    <row r="76" spans="1:15" x14ac:dyDescent="0.25">
      <c r="A76" s="151"/>
      <c r="B76" s="293" t="s">
        <v>106</v>
      </c>
      <c r="C76" s="294" t="str">
        <f>IFERROR(IF('Site Description'!B$33="","",SUM(C64:C65)),"")</f>
        <v/>
      </c>
      <c r="D76" s="294" t="str">
        <f>IFERROR(IF('Site Description'!C$33="","",SUM(D64:D65)),"")</f>
        <v/>
      </c>
      <c r="E76" s="294" t="str">
        <f>IFERROR(IF('Site Description'!D$33="","",SUM(E64:E65)),"")</f>
        <v/>
      </c>
      <c r="F76" s="294" t="str">
        <f>IFERROR(IF('Site Description'!E$33="","",SUM(F64:F65)),"")</f>
        <v/>
      </c>
      <c r="G76" s="294" t="str">
        <f>IFERROR(IF('Site Description'!F$33="","",SUM(G64:G65)),"")</f>
        <v/>
      </c>
      <c r="H76" s="294" t="str">
        <f>IFERROR(IF('Site Description'!G$33="","",SUM(H64:H65)),"")</f>
        <v/>
      </c>
      <c r="I76" s="294" t="str">
        <f>IFERROR(IF('Site Description'!H$33="","",SUM(I64:I65)),"")</f>
        <v/>
      </c>
      <c r="J76" s="294" t="str">
        <f>IFERROR(IF('Site Description'!I$33="","",SUM(J64:J65)),"")</f>
        <v/>
      </c>
      <c r="K76" s="294" t="str">
        <f>IFERROR(IF('Site Description'!J$33="","",SUM(K64:K65)),"")</f>
        <v/>
      </c>
      <c r="L76" s="294" t="str">
        <f>IFERROR(IF('Site Description'!K$33="","",SUM(L64:L65)),"")</f>
        <v/>
      </c>
      <c r="M76" s="294" t="e">
        <f>SUM(M64:M65)</f>
        <v>#DIV/0!</v>
      </c>
      <c r="N76" s="20"/>
      <c r="O76" s="23"/>
    </row>
    <row r="77" spans="1:15" ht="14.4" thickBot="1" x14ac:dyDescent="0.3">
      <c r="A77" s="151"/>
      <c r="B77" s="295" t="s">
        <v>107</v>
      </c>
      <c r="C77" s="296" t="str">
        <f>IFERROR(IF('Site Description'!B$33="","",SUM(C67:C70)),"")</f>
        <v/>
      </c>
      <c r="D77" s="296" t="str">
        <f>IFERROR(IF('Site Description'!C$33="","",SUM(D67:D70)),"")</f>
        <v/>
      </c>
      <c r="E77" s="296" t="str">
        <f>IFERROR(IF('Site Description'!D$33="","",SUM(E67:E70)),"")</f>
        <v/>
      </c>
      <c r="F77" s="296" t="str">
        <f>IFERROR(IF('Site Description'!E$33="","",SUM(F67:F70)),"")</f>
        <v/>
      </c>
      <c r="G77" s="296" t="str">
        <f>IFERROR(IF('Site Description'!F$33="","",SUM(G67:G70)),"")</f>
        <v/>
      </c>
      <c r="H77" s="296" t="str">
        <f>IFERROR(IF('Site Description'!G$33="","",SUM(H67:H70)),"")</f>
        <v/>
      </c>
      <c r="I77" s="296" t="str">
        <f>IFERROR(IF('Site Description'!H$33="","",SUM(I67:I70)),"")</f>
        <v/>
      </c>
      <c r="J77" s="296" t="str">
        <f>IFERROR(IF('Site Description'!I$33="","",SUM(J67:J70)),"")</f>
        <v/>
      </c>
      <c r="K77" s="296" t="str">
        <f>IFERROR(IF('Site Description'!J$33="","",SUM(K67:K70)),"")</f>
        <v/>
      </c>
      <c r="L77" s="296" t="str">
        <f>IFERROR(IF('Site Description'!K$33="","",SUM(L67:L70)),"")</f>
        <v/>
      </c>
      <c r="M77" s="296" t="e">
        <f>SUM(M67:M70)</f>
        <v>#DIV/0!</v>
      </c>
      <c r="N77" s="20"/>
      <c r="O77" s="23"/>
    </row>
    <row r="78" spans="1:15" x14ac:dyDescent="0.25">
      <c r="A78" s="151"/>
      <c r="B78" s="20"/>
      <c r="C78" s="20"/>
      <c r="D78" s="20"/>
      <c r="E78" s="20"/>
      <c r="F78" s="20"/>
      <c r="G78" s="20"/>
      <c r="H78" s="20"/>
      <c r="I78" s="20"/>
      <c r="J78" s="20"/>
      <c r="K78" s="20"/>
      <c r="L78" s="20"/>
      <c r="M78" s="20"/>
      <c r="N78" s="20"/>
      <c r="O78" s="23"/>
    </row>
    <row r="79" spans="1:15" ht="14.4" thickBot="1" x14ac:dyDescent="0.3">
      <c r="A79" s="266"/>
      <c r="B79" s="267"/>
      <c r="C79" s="267"/>
      <c r="D79" s="267"/>
      <c r="E79" s="267"/>
      <c r="F79" s="267"/>
      <c r="G79" s="267"/>
      <c r="H79" s="267"/>
      <c r="I79" s="267"/>
      <c r="J79" s="267"/>
      <c r="K79" s="267"/>
      <c r="L79" s="267"/>
      <c r="M79" s="267"/>
      <c r="N79" s="267"/>
      <c r="O79" s="300"/>
    </row>
  </sheetData>
  <mergeCells count="6">
    <mergeCell ref="B57:M57"/>
    <mergeCell ref="B11:M11"/>
    <mergeCell ref="B34:M34"/>
    <mergeCell ref="C4:F4"/>
    <mergeCell ref="G4:J4"/>
    <mergeCell ref="K4:N4"/>
  </mergeCells>
  <pageMargins left="0.35433070866141736" right="0.35433070866141736" top="0.98425196850393704" bottom="0.98425196850393704" header="0.51181102362204722" footer="0.5118110236220472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6A3B7F7948EF48AA93BBA6A6ABDE78" ma:contentTypeVersion="10" ma:contentTypeDescription="Create a new document." ma:contentTypeScope="" ma:versionID="ef64b1faf2314afbc871b5a923d0a084">
  <xsd:schema xmlns:xsd="http://www.w3.org/2001/XMLSchema" xmlns:xs="http://www.w3.org/2001/XMLSchema" xmlns:p="http://schemas.microsoft.com/office/2006/metadata/properties" xmlns:ns3="3190fef2-146d-4cb3-88e5-a612589f5e92" targetNamespace="http://schemas.microsoft.com/office/2006/metadata/properties" ma:root="true" ma:fieldsID="82e10d69a141e1ca06deee3cb428c013" ns3:_="">
    <xsd:import namespace="3190fef2-146d-4cb3-88e5-a612589f5e9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0fef2-146d-4cb3-88e5-a612589f5e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50847B-8BD3-4A40-9D52-5077274C3D76}">
  <ds:schemaRefs>
    <ds:schemaRef ds:uri="http://schemas.microsoft.com/sharepoint/v3/contenttype/forms"/>
  </ds:schemaRefs>
</ds:datastoreItem>
</file>

<file path=customXml/itemProps2.xml><?xml version="1.0" encoding="utf-8"?>
<ds:datastoreItem xmlns:ds="http://schemas.openxmlformats.org/officeDocument/2006/customXml" ds:itemID="{EC512D5F-9F04-4EBB-A4FD-3C0656BF92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190fef2-146d-4cb3-88e5-a612589f5e92"/>
    <ds:schemaRef ds:uri="http://www.w3.org/XML/1998/namespace"/>
    <ds:schemaRef ds:uri="http://purl.org/dc/dcmitype/"/>
  </ds:schemaRefs>
</ds:datastoreItem>
</file>

<file path=customXml/itemProps3.xml><?xml version="1.0" encoding="utf-8"?>
<ds:datastoreItem xmlns:ds="http://schemas.openxmlformats.org/officeDocument/2006/customXml" ds:itemID="{60FB11CD-80D4-4226-8A0C-E8E8DFDD6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0fef2-146d-4cb3-88e5-a612589f5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Site Description</vt:lpstr>
      <vt:lpstr>Data Entry</vt:lpstr>
      <vt:lpstr>Density</vt:lpstr>
      <vt:lpstr>Biomass</vt:lpstr>
      <vt:lpstr>Bioerosion Rates</vt:lpstr>
      <vt:lpstr>Equations</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Fraser Januchowski-Hartley;Ines Lange</dc:creator>
  <cp:lastModifiedBy>Perry, Chris</cp:lastModifiedBy>
  <dcterms:created xsi:type="dcterms:W3CDTF">2015-01-16T11:11:24Z</dcterms:created>
  <dcterms:modified xsi:type="dcterms:W3CDTF">2024-03-05T08:59:25Z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0x010100B26A3B7F7948EF48AA93BBA6A6ABDE78</vt:lpwstr>
  </property>
</Properties>
</file>